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инельникова\Desktop\Отчет по ГП  2020-2021\"/>
    </mc:Choice>
  </mc:AlternateContent>
  <xr:revisionPtr revIDLastSave="0" documentId="13_ncr:1_{8AE1CFE8-7877-4F1E-833F-F67D9370A0C7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прил1" sheetId="1" r:id="rId1"/>
    <sheet name="прил2" sheetId="2" r:id="rId2"/>
    <sheet name="прил3" sheetId="3" r:id="rId3"/>
    <sheet name="прил4" sheetId="4" state="hidden" r:id="rId4"/>
  </sheets>
  <definedNames>
    <definedName name="_xlnm.Print_Area" localSheetId="0">прил1!$A$1:$K$515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G34" i="1"/>
  <c r="H34" i="1"/>
  <c r="F33" i="1"/>
  <c r="G33" i="1"/>
  <c r="H33" i="1"/>
  <c r="F32" i="1"/>
  <c r="G32" i="1"/>
  <c r="H32" i="1"/>
  <c r="F31" i="1"/>
  <c r="G31" i="1"/>
  <c r="H31" i="1"/>
  <c r="F487" i="1"/>
  <c r="F491" i="1"/>
  <c r="F490" i="1"/>
  <c r="F489" i="1"/>
  <c r="F488" i="1"/>
  <c r="F509" i="1"/>
  <c r="F502" i="1"/>
  <c r="F494" i="1"/>
  <c r="F279" i="1"/>
  <c r="G279" i="1"/>
  <c r="H279" i="1"/>
  <c r="F278" i="1"/>
  <c r="G278" i="1"/>
  <c r="H278" i="1"/>
  <c r="F277" i="1"/>
  <c r="G277" i="1"/>
  <c r="H277" i="1"/>
  <c r="F276" i="1"/>
  <c r="G276" i="1"/>
  <c r="H276" i="1"/>
  <c r="G317" i="1"/>
  <c r="H317" i="1"/>
  <c r="F230" i="1"/>
  <c r="G230" i="1"/>
  <c r="H230" i="1"/>
  <c r="F229" i="1"/>
  <c r="G229" i="1"/>
  <c r="H229" i="1"/>
  <c r="F228" i="1"/>
  <c r="G228" i="1"/>
  <c r="H228" i="1"/>
  <c r="F227" i="1"/>
  <c r="G227" i="1"/>
  <c r="H227" i="1"/>
  <c r="F261" i="1"/>
  <c r="F45" i="1"/>
  <c r="G45" i="1"/>
  <c r="H45" i="1"/>
  <c r="F46" i="1"/>
  <c r="G46" i="1"/>
  <c r="H46" i="1"/>
  <c r="F83" i="1"/>
  <c r="G83" i="1"/>
  <c r="H83" i="1"/>
  <c r="F86" i="1"/>
  <c r="G86" i="1"/>
  <c r="H86" i="1"/>
  <c r="F84" i="1"/>
  <c r="G84" i="1"/>
  <c r="H84" i="1"/>
  <c r="F48" i="1"/>
  <c r="G48" i="1"/>
  <c r="H48" i="1"/>
  <c r="F466" i="1"/>
  <c r="F467" i="1"/>
  <c r="F219" i="1" l="1"/>
  <c r="G147" i="1"/>
  <c r="H147" i="1"/>
  <c r="I150" i="1"/>
  <c r="F112" i="1"/>
  <c r="E18" i="1"/>
  <c r="E17" i="1"/>
  <c r="E16" i="1"/>
  <c r="E15" i="1"/>
  <c r="E26" i="1"/>
  <c r="E25" i="1"/>
  <c r="E24" i="1"/>
  <c r="E23" i="1"/>
  <c r="E34" i="1"/>
  <c r="E33" i="1"/>
  <c r="D32" i="1"/>
  <c r="E32" i="1"/>
  <c r="E31" i="1"/>
  <c r="E48" i="1"/>
  <c r="E411" i="1"/>
  <c r="E466" i="1"/>
  <c r="E467" i="1"/>
  <c r="E494" i="1" l="1"/>
  <c r="E509" i="1"/>
  <c r="E502" i="1"/>
  <c r="E84" i="1"/>
  <c r="E86" i="1"/>
  <c r="E230" i="1"/>
  <c r="E228" i="1"/>
  <c r="E229" i="1"/>
  <c r="E227" i="1"/>
  <c r="E261" i="1"/>
  <c r="E219" i="1"/>
  <c r="E134" i="1"/>
  <c r="E77" i="1" s="1"/>
  <c r="E136" i="1"/>
  <c r="E79" i="1" s="1"/>
  <c r="E102" i="1"/>
  <c r="E137" i="1"/>
  <c r="E80" i="1" s="1"/>
  <c r="E100" i="1"/>
  <c r="E101" i="1"/>
  <c r="E99" i="1"/>
  <c r="E119" i="1"/>
  <c r="E112" i="1"/>
  <c r="D219" i="1"/>
  <c r="D78" i="1"/>
  <c r="D40" i="1" s="1"/>
  <c r="D85" i="1"/>
  <c r="D47" i="1" s="1"/>
  <c r="D86" i="1"/>
  <c r="D48" i="1" s="1"/>
  <c r="D84" i="1"/>
  <c r="D489" i="1"/>
  <c r="D490" i="1"/>
  <c r="D488" i="1"/>
  <c r="D494" i="1"/>
  <c r="D502" i="1"/>
  <c r="D509" i="1"/>
  <c r="D228" i="1"/>
  <c r="D229" i="1"/>
  <c r="D227" i="1"/>
  <c r="D261" i="1"/>
  <c r="D99" i="1"/>
  <c r="D100" i="1"/>
  <c r="D101" i="1"/>
  <c r="D119" i="1"/>
  <c r="D112" i="1"/>
  <c r="D487" i="1" l="1"/>
  <c r="E490" i="1"/>
  <c r="E489" i="1"/>
  <c r="E488" i="1"/>
  <c r="E487" i="1" s="1"/>
  <c r="E491" i="1"/>
  <c r="J244" i="4"/>
  <c r="H419" i="4" l="1"/>
  <c r="H494" i="4" s="1"/>
  <c r="I419" i="4"/>
  <c r="I494" i="4" s="1"/>
  <c r="F17" i="3" l="1"/>
  <c r="E487" i="4" l="1"/>
  <c r="E478" i="4"/>
  <c r="F469" i="4"/>
  <c r="F428" i="4" l="1"/>
  <c r="G430" i="4" s="1"/>
  <c r="J415" i="4"/>
  <c r="F414" i="4"/>
  <c r="J408" i="4"/>
  <c r="F407" i="4"/>
  <c r="E399" i="4"/>
  <c r="J401" i="4"/>
  <c r="E397" i="4"/>
  <c r="F400" i="4" s="1"/>
  <c r="J394" i="4"/>
  <c r="E392" i="4"/>
  <c r="F393" i="4" s="1"/>
  <c r="J389" i="4"/>
  <c r="F388" i="4"/>
  <c r="E304" i="4"/>
  <c r="E299" i="4"/>
  <c r="E247" i="4"/>
  <c r="E242" i="4"/>
  <c r="J231" i="4"/>
  <c r="E229" i="4"/>
  <c r="F230" i="4" s="1"/>
  <c r="F166" i="4"/>
  <c r="J167" i="4"/>
  <c r="F173" i="4"/>
  <c r="J470" i="4" l="1"/>
  <c r="J462" i="4"/>
  <c r="E460" i="4"/>
  <c r="F461" i="4" s="1"/>
  <c r="J457" i="4"/>
  <c r="F456" i="4"/>
  <c r="J452" i="4"/>
  <c r="F451" i="4"/>
  <c r="J447" i="4"/>
  <c r="E443" i="4"/>
  <c r="J440" i="4"/>
  <c r="E438" i="4"/>
  <c r="F439" i="4" s="1"/>
  <c r="J429" i="4"/>
  <c r="F281" i="4"/>
  <c r="J236" i="4"/>
  <c r="F235" i="4"/>
  <c r="J224" i="4"/>
  <c r="E222" i="4"/>
  <c r="F223" i="4" s="1"/>
  <c r="J217" i="4"/>
  <c r="E215" i="4"/>
  <c r="F216" i="4" s="1"/>
  <c r="J212" i="4"/>
  <c r="E210" i="4"/>
  <c r="F211" i="4" s="1"/>
  <c r="E198" i="4"/>
  <c r="F203" i="4" s="1"/>
  <c r="J195" i="4"/>
  <c r="E193" i="4"/>
  <c r="F194" i="4" s="1"/>
  <c r="J184" i="4"/>
  <c r="J179" i="4"/>
  <c r="J174" i="4"/>
  <c r="J150" i="4"/>
  <c r="J158" i="4" s="1"/>
  <c r="F149" i="4"/>
  <c r="P140" i="4"/>
  <c r="J138" i="4"/>
  <c r="F137" i="4"/>
  <c r="J133" i="4"/>
  <c r="E131" i="4"/>
  <c r="F132" i="4" s="1"/>
  <c r="J128" i="4"/>
  <c r="E126" i="4"/>
  <c r="F127" i="4" s="1"/>
  <c r="J123" i="4"/>
  <c r="E117" i="4"/>
  <c r="E109" i="4"/>
  <c r="J100" i="4"/>
  <c r="J95" i="4"/>
  <c r="J90" i="4"/>
  <c r="J85" i="4"/>
  <c r="J80" i="4"/>
  <c r="F79" i="4"/>
  <c r="J70" i="4"/>
  <c r="J65" i="4"/>
  <c r="J60" i="4"/>
  <c r="F59" i="4"/>
  <c r="J54" i="4"/>
  <c r="F53" i="4"/>
  <c r="J47" i="4"/>
  <c r="F46" i="4"/>
  <c r="J40" i="4"/>
  <c r="F39" i="4"/>
  <c r="J33" i="4"/>
  <c r="F32" i="4"/>
  <c r="J26" i="4"/>
  <c r="F25" i="4"/>
  <c r="J19" i="4"/>
  <c r="F18" i="4"/>
  <c r="F82" i="3"/>
  <c r="F81" i="3"/>
  <c r="K460" i="1"/>
  <c r="J460" i="1"/>
  <c r="I460" i="1"/>
  <c r="F459" i="1"/>
  <c r="E459" i="1"/>
  <c r="D459" i="1"/>
  <c r="K453" i="1"/>
  <c r="J453" i="1"/>
  <c r="I453" i="1"/>
  <c r="H452" i="1"/>
  <c r="G452" i="1"/>
  <c r="F452" i="1"/>
  <c r="E452" i="1"/>
  <c r="D452" i="1"/>
  <c r="K446" i="1"/>
  <c r="J446" i="1"/>
  <c r="I446" i="1"/>
  <c r="E445" i="1"/>
  <c r="D445" i="1"/>
  <c r="K439" i="1"/>
  <c r="J439" i="1"/>
  <c r="I439" i="1"/>
  <c r="F438" i="1"/>
  <c r="E438" i="1"/>
  <c r="D438" i="1"/>
  <c r="K432" i="1"/>
  <c r="J432" i="1"/>
  <c r="I432" i="1"/>
  <c r="F431" i="1"/>
  <c r="E431" i="1"/>
  <c r="D431" i="1"/>
  <c r="K425" i="1"/>
  <c r="J425" i="1"/>
  <c r="I425" i="1"/>
  <c r="H424" i="1"/>
  <c r="G424" i="1"/>
  <c r="F424" i="1"/>
  <c r="E424" i="1"/>
  <c r="D424" i="1"/>
  <c r="K418" i="1"/>
  <c r="J418" i="1"/>
  <c r="I418" i="1"/>
  <c r="H417" i="1"/>
  <c r="G417" i="1"/>
  <c r="F417" i="1"/>
  <c r="E417" i="1"/>
  <c r="D417" i="1"/>
  <c r="H411" i="1"/>
  <c r="H410" i="1" s="1"/>
  <c r="G411" i="1"/>
  <c r="F411" i="1"/>
  <c r="F410" i="1" s="1"/>
  <c r="E410" i="1"/>
  <c r="D411" i="1"/>
  <c r="G410" i="1"/>
  <c r="H404" i="1"/>
  <c r="H403" i="1" s="1"/>
  <c r="G404" i="1"/>
  <c r="F404" i="1"/>
  <c r="F403" i="1" s="1"/>
  <c r="E404" i="1"/>
  <c r="E403" i="1" s="1"/>
  <c r="D404" i="1"/>
  <c r="D403" i="1" s="1"/>
  <c r="G403" i="1"/>
  <c r="E396" i="1"/>
  <c r="E395" i="1"/>
  <c r="L431" i="4"/>
  <c r="K376" i="1"/>
  <c r="J376" i="1"/>
  <c r="I376" i="1"/>
  <c r="K374" i="1"/>
  <c r="J374" i="1"/>
  <c r="I374" i="1"/>
  <c r="F373" i="1"/>
  <c r="E373" i="1"/>
  <c r="D373" i="1"/>
  <c r="D338" i="1"/>
  <c r="J335" i="1"/>
  <c r="K334" i="1"/>
  <c r="J334" i="1"/>
  <c r="I334" i="1"/>
  <c r="J333" i="1"/>
  <c r="K332" i="1"/>
  <c r="J332" i="1"/>
  <c r="I332" i="1"/>
  <c r="F331" i="1"/>
  <c r="E331" i="1"/>
  <c r="D331" i="1"/>
  <c r="J328" i="1"/>
  <c r="K327" i="1"/>
  <c r="J327" i="1"/>
  <c r="I327" i="1"/>
  <c r="J326" i="1"/>
  <c r="K325" i="1"/>
  <c r="J325" i="1"/>
  <c r="I325" i="1"/>
  <c r="F324" i="1"/>
  <c r="E324" i="1"/>
  <c r="D324" i="1"/>
  <c r="J321" i="1"/>
  <c r="K320" i="1"/>
  <c r="J320" i="1"/>
  <c r="I320" i="1"/>
  <c r="J319" i="1"/>
  <c r="K318" i="1"/>
  <c r="J318" i="1"/>
  <c r="I318" i="1"/>
  <c r="F317" i="1"/>
  <c r="E317" i="1"/>
  <c r="D317" i="1"/>
  <c r="J314" i="1"/>
  <c r="K313" i="1"/>
  <c r="J313" i="1"/>
  <c r="I313" i="1"/>
  <c r="J312" i="1"/>
  <c r="K311" i="1"/>
  <c r="J311" i="1"/>
  <c r="I311" i="1"/>
  <c r="F310" i="1"/>
  <c r="E310" i="1"/>
  <c r="D310" i="1"/>
  <c r="J307" i="1"/>
  <c r="K306" i="1"/>
  <c r="J306" i="1"/>
  <c r="I306" i="1"/>
  <c r="J305" i="1"/>
  <c r="K304" i="1"/>
  <c r="J304" i="1"/>
  <c r="I304" i="1"/>
  <c r="F303" i="1"/>
  <c r="E303" i="1"/>
  <c r="D303" i="1"/>
  <c r="J300" i="1"/>
  <c r="K299" i="1"/>
  <c r="J299" i="1"/>
  <c r="I299" i="1"/>
  <c r="J298" i="1"/>
  <c r="K297" i="1"/>
  <c r="J297" i="1"/>
  <c r="I297" i="1"/>
  <c r="H296" i="1"/>
  <c r="G296" i="1"/>
  <c r="F296" i="1"/>
  <c r="E296" i="1"/>
  <c r="D296" i="1"/>
  <c r="J293" i="1"/>
  <c r="K292" i="1"/>
  <c r="J292" i="1"/>
  <c r="I292" i="1"/>
  <c r="J291" i="1"/>
  <c r="K290" i="1"/>
  <c r="J290" i="1"/>
  <c r="I290" i="1"/>
  <c r="H289" i="1"/>
  <c r="G289" i="1"/>
  <c r="F289" i="1"/>
  <c r="E289" i="1"/>
  <c r="D289" i="1"/>
  <c r="J286" i="1"/>
  <c r="K285" i="1"/>
  <c r="J285" i="1"/>
  <c r="I285" i="1"/>
  <c r="J284" i="1"/>
  <c r="K283" i="1"/>
  <c r="J283" i="1"/>
  <c r="I283" i="1"/>
  <c r="H282" i="1"/>
  <c r="G282" i="1"/>
  <c r="F282" i="1"/>
  <c r="E282" i="1"/>
  <c r="D282" i="1"/>
  <c r="I281" i="1"/>
  <c r="H281" i="1"/>
  <c r="G281" i="1"/>
  <c r="F281" i="1"/>
  <c r="E281" i="1"/>
  <c r="D281" i="1"/>
  <c r="I280" i="1"/>
  <c r="H280" i="1"/>
  <c r="G280" i="1"/>
  <c r="F280" i="1"/>
  <c r="E280" i="1"/>
  <c r="D280" i="1"/>
  <c r="F72" i="1"/>
  <c r="F56" i="1" s="1"/>
  <c r="E279" i="1"/>
  <c r="E72" i="1" s="1"/>
  <c r="E56" i="1" s="1"/>
  <c r="D279" i="1"/>
  <c r="E278" i="1"/>
  <c r="E71" i="1" s="1"/>
  <c r="D278" i="1"/>
  <c r="F70" i="1"/>
  <c r="F54" i="1" s="1"/>
  <c r="E277" i="1"/>
  <c r="D277" i="1"/>
  <c r="D70" i="1" s="1"/>
  <c r="D16" i="1" s="1"/>
  <c r="H275" i="1"/>
  <c r="G275" i="1"/>
  <c r="F275" i="1"/>
  <c r="E276" i="1"/>
  <c r="D276" i="1"/>
  <c r="D275" i="1" s="1"/>
  <c r="D268" i="1"/>
  <c r="I260" i="1"/>
  <c r="K257" i="1"/>
  <c r="J257" i="1"/>
  <c r="I257" i="1"/>
  <c r="K255" i="1"/>
  <c r="J255" i="1"/>
  <c r="I255" i="1"/>
  <c r="F254" i="1"/>
  <c r="E254" i="1"/>
  <c r="D254" i="1"/>
  <c r="I253" i="1"/>
  <c r="K250" i="1"/>
  <c r="J250" i="1"/>
  <c r="I250" i="1"/>
  <c r="J249" i="1"/>
  <c r="K248" i="1"/>
  <c r="J248" i="1"/>
  <c r="I248" i="1"/>
  <c r="F247" i="1"/>
  <c r="E247" i="1"/>
  <c r="D247" i="1"/>
  <c r="I246" i="1"/>
  <c r="J244" i="1"/>
  <c r="K243" i="1"/>
  <c r="J243" i="1"/>
  <c r="I243" i="1"/>
  <c r="J242" i="1"/>
  <c r="K241" i="1"/>
  <c r="J241" i="1"/>
  <c r="I241" i="1"/>
  <c r="F240" i="1"/>
  <c r="E240" i="1"/>
  <c r="D240" i="1"/>
  <c r="J237" i="1"/>
  <c r="K236" i="1"/>
  <c r="J236" i="1"/>
  <c r="I236" i="1"/>
  <c r="J235" i="1"/>
  <c r="K234" i="1"/>
  <c r="J234" i="1"/>
  <c r="I234" i="1"/>
  <c r="H233" i="1"/>
  <c r="G233" i="1"/>
  <c r="F233" i="1"/>
  <c r="E233" i="1"/>
  <c r="D233" i="1"/>
  <c r="H232" i="1"/>
  <c r="G232" i="1"/>
  <c r="G74" i="1" s="1"/>
  <c r="F232" i="1"/>
  <c r="E232" i="1"/>
  <c r="D232" i="1"/>
  <c r="H231" i="1"/>
  <c r="G231" i="1"/>
  <c r="F231" i="1"/>
  <c r="E231" i="1"/>
  <c r="E73" i="1" s="1"/>
  <c r="D231" i="1"/>
  <c r="D230" i="1"/>
  <c r="D72" i="1" s="1"/>
  <c r="D34" i="1" s="1"/>
  <c r="D18" i="1" s="1"/>
  <c r="K198" i="1"/>
  <c r="J198" i="1"/>
  <c r="I198" i="1"/>
  <c r="E197" i="1"/>
  <c r="D197" i="1"/>
  <c r="K191" i="1"/>
  <c r="J191" i="1"/>
  <c r="I191" i="1"/>
  <c r="E190" i="1"/>
  <c r="D190" i="1"/>
  <c r="H183" i="1"/>
  <c r="G183" i="1"/>
  <c r="F183" i="1"/>
  <c r="E183" i="1"/>
  <c r="D183" i="1"/>
  <c r="K177" i="1"/>
  <c r="J177" i="1"/>
  <c r="I177" i="1"/>
  <c r="F176" i="1"/>
  <c r="E176" i="1"/>
  <c r="D176" i="1"/>
  <c r="K170" i="1"/>
  <c r="J170" i="1"/>
  <c r="I170" i="1"/>
  <c r="F169" i="1"/>
  <c r="E169" i="1"/>
  <c r="D169" i="1"/>
  <c r="J158" i="1"/>
  <c r="K157" i="1"/>
  <c r="J157" i="1"/>
  <c r="I157" i="1"/>
  <c r="J156" i="1"/>
  <c r="K155" i="1"/>
  <c r="J155" i="1"/>
  <c r="I155" i="1"/>
  <c r="H154" i="1"/>
  <c r="G154" i="1"/>
  <c r="F154" i="1"/>
  <c r="E154" i="1"/>
  <c r="D154" i="1"/>
  <c r="J151" i="1"/>
  <c r="K150" i="1"/>
  <c r="J150" i="1"/>
  <c r="J149" i="1"/>
  <c r="K148" i="1"/>
  <c r="J148" i="1"/>
  <c r="I148" i="1"/>
  <c r="F147" i="1"/>
  <c r="E147" i="1"/>
  <c r="D147" i="1"/>
  <c r="K143" i="1"/>
  <c r="J143" i="1"/>
  <c r="I143" i="1"/>
  <c r="K141" i="1"/>
  <c r="J141" i="1"/>
  <c r="I141" i="1"/>
  <c r="H140" i="1"/>
  <c r="G140" i="1"/>
  <c r="F140" i="1"/>
  <c r="E140" i="1"/>
  <c r="D140" i="1"/>
  <c r="H139" i="1"/>
  <c r="H82" i="1" s="1"/>
  <c r="D139" i="1"/>
  <c r="H137" i="1"/>
  <c r="G137" i="1"/>
  <c r="H136" i="1"/>
  <c r="G136" i="1"/>
  <c r="F136" i="1"/>
  <c r="D136" i="1"/>
  <c r="D79" i="1" s="1"/>
  <c r="H135" i="1"/>
  <c r="G135" i="1"/>
  <c r="E135" i="1"/>
  <c r="E78" i="1" s="1"/>
  <c r="H134" i="1"/>
  <c r="G134" i="1"/>
  <c r="F134" i="1"/>
  <c r="E133" i="1"/>
  <c r="D134" i="1"/>
  <c r="H126" i="1"/>
  <c r="G126" i="1"/>
  <c r="F126" i="1"/>
  <c r="E126" i="1"/>
  <c r="D126" i="1"/>
  <c r="D104" i="1"/>
  <c r="D103" i="1"/>
  <c r="H102" i="1"/>
  <c r="G102" i="1"/>
  <c r="E64" i="1"/>
  <c r="D102" i="1"/>
  <c r="D80" i="1" s="1"/>
  <c r="H101" i="1"/>
  <c r="G101" i="1"/>
  <c r="F101" i="1"/>
  <c r="H100" i="1"/>
  <c r="G100" i="1"/>
  <c r="H99" i="1"/>
  <c r="G99" i="1"/>
  <c r="F99" i="1"/>
  <c r="H91" i="1"/>
  <c r="G91" i="1"/>
  <c r="F91" i="1"/>
  <c r="E91" i="1"/>
  <c r="D91" i="1"/>
  <c r="E83" i="1"/>
  <c r="D83" i="1"/>
  <c r="G82" i="1"/>
  <c r="F82" i="1"/>
  <c r="E82" i="1"/>
  <c r="H81" i="1"/>
  <c r="G81" i="1"/>
  <c r="F81" i="1"/>
  <c r="E81" i="1"/>
  <c r="F80" i="1"/>
  <c r="F78" i="1"/>
  <c r="E74" i="1"/>
  <c r="D54" i="1"/>
  <c r="H66" i="1"/>
  <c r="G66" i="1"/>
  <c r="F66" i="1"/>
  <c r="E66" i="1"/>
  <c r="H65" i="1"/>
  <c r="G65" i="1"/>
  <c r="F65" i="1"/>
  <c r="E65" i="1"/>
  <c r="F64" i="1"/>
  <c r="F62" i="1"/>
  <c r="D62" i="1"/>
  <c r="D24" i="1" s="1"/>
  <c r="E46" i="1"/>
  <c r="E45" i="1" s="1"/>
  <c r="E42" i="1"/>
  <c r="G28" i="1"/>
  <c r="F28" i="1"/>
  <c r="E28" i="1"/>
  <c r="H27" i="1"/>
  <c r="G27" i="1"/>
  <c r="F27" i="1"/>
  <c r="E27" i="1"/>
  <c r="F26" i="1"/>
  <c r="F24" i="1"/>
  <c r="G396" i="1" l="1"/>
  <c r="G395" i="1" s="1"/>
  <c r="G70" i="1"/>
  <c r="G73" i="1"/>
  <c r="F79" i="1"/>
  <c r="H25" i="1"/>
  <c r="H80" i="1"/>
  <c r="G133" i="1"/>
  <c r="J133" i="1" s="1"/>
  <c r="J45" i="1"/>
  <c r="G64" i="1"/>
  <c r="J64" i="1" s="1"/>
  <c r="G40" i="1"/>
  <c r="G63" i="1"/>
  <c r="F61" i="1"/>
  <c r="G79" i="1"/>
  <c r="G41" i="1"/>
  <c r="G98" i="1"/>
  <c r="G78" i="1"/>
  <c r="D44" i="1"/>
  <c r="E70" i="1"/>
  <c r="E54" i="1" s="1"/>
  <c r="F73" i="1"/>
  <c r="H40" i="1"/>
  <c r="H73" i="1"/>
  <c r="H35" i="1" s="1"/>
  <c r="F25" i="1"/>
  <c r="F41" i="1"/>
  <c r="K41" i="1" s="1"/>
  <c r="H41" i="1"/>
  <c r="H44" i="1"/>
  <c r="H79" i="1"/>
  <c r="I79" i="1" s="1"/>
  <c r="F74" i="1"/>
  <c r="G24" i="1"/>
  <c r="H26" i="1"/>
  <c r="H28" i="1"/>
  <c r="G62" i="1"/>
  <c r="H74" i="1"/>
  <c r="H58" i="1" s="1"/>
  <c r="H78" i="1"/>
  <c r="D77" i="1"/>
  <c r="D61" i="1"/>
  <c r="D23" i="1" s="1"/>
  <c r="D71" i="1"/>
  <c r="D33" i="1" s="1"/>
  <c r="D17" i="1" s="1"/>
  <c r="D41" i="1"/>
  <c r="D74" i="1"/>
  <c r="D36" i="1" s="1"/>
  <c r="D20" i="1" s="1"/>
  <c r="K176" i="1"/>
  <c r="G226" i="1"/>
  <c r="D73" i="1"/>
  <c r="D35" i="1" s="1"/>
  <c r="D19" i="1" s="1"/>
  <c r="E275" i="1"/>
  <c r="E69" i="1"/>
  <c r="K324" i="1"/>
  <c r="J135" i="1"/>
  <c r="E40" i="1"/>
  <c r="E41" i="1"/>
  <c r="J41" i="1" s="1"/>
  <c r="E98" i="1"/>
  <c r="J98" i="1" s="1"/>
  <c r="D410" i="1"/>
  <c r="D46" i="1"/>
  <c r="D45" i="1" s="1"/>
  <c r="H57" i="1"/>
  <c r="F98" i="1"/>
  <c r="K98" i="1" s="1"/>
  <c r="H98" i="1"/>
  <c r="G72" i="1"/>
  <c r="G56" i="1" s="1"/>
  <c r="K154" i="1"/>
  <c r="E226" i="1"/>
  <c r="J226" i="1" s="1"/>
  <c r="K289" i="1"/>
  <c r="K317" i="1"/>
  <c r="K331" i="1"/>
  <c r="K373" i="1"/>
  <c r="F396" i="1"/>
  <c r="F395" i="1" s="1"/>
  <c r="K395" i="1" s="1"/>
  <c r="H396" i="1"/>
  <c r="H395" i="1" s="1"/>
  <c r="I395" i="1" s="1"/>
  <c r="K411" i="1"/>
  <c r="K424" i="1"/>
  <c r="D396" i="1"/>
  <c r="D395" i="1" s="1"/>
  <c r="I452" i="1"/>
  <c r="I438" i="1"/>
  <c r="J84" i="1"/>
  <c r="J136" i="1"/>
  <c r="J197" i="1"/>
  <c r="J240" i="1"/>
  <c r="I254" i="1"/>
  <c r="J275" i="1"/>
  <c r="K403" i="1"/>
  <c r="K410" i="1"/>
  <c r="K417" i="1"/>
  <c r="J431" i="1"/>
  <c r="J459" i="1"/>
  <c r="J46" i="1"/>
  <c r="J83" i="1"/>
  <c r="K147" i="1"/>
  <c r="J233" i="1"/>
  <c r="K254" i="1"/>
  <c r="J278" i="1"/>
  <c r="K282" i="1"/>
  <c r="K404" i="1"/>
  <c r="I424" i="1"/>
  <c r="K452" i="1"/>
  <c r="I247" i="1"/>
  <c r="I227" i="1"/>
  <c r="I190" i="1"/>
  <c r="I176" i="1"/>
  <c r="F77" i="1"/>
  <c r="F76" i="1" s="1"/>
  <c r="H23" i="1"/>
  <c r="H22" i="1" s="1"/>
  <c r="K134" i="1"/>
  <c r="K186" i="4"/>
  <c r="K190" i="1"/>
  <c r="K229" i="1"/>
  <c r="J229" i="1"/>
  <c r="K276" i="1"/>
  <c r="J276" i="1"/>
  <c r="J277" i="1"/>
  <c r="J282" i="1"/>
  <c r="J289" i="1"/>
  <c r="K296" i="1"/>
  <c r="J296" i="1"/>
  <c r="K303" i="1"/>
  <c r="J303" i="1"/>
  <c r="K310" i="1"/>
  <c r="J310" i="1"/>
  <c r="J317" i="1"/>
  <c r="J324" i="1"/>
  <c r="J331" i="1"/>
  <c r="J373" i="1"/>
  <c r="J395" i="1"/>
  <c r="J396" i="1"/>
  <c r="J403" i="1"/>
  <c r="J404" i="1"/>
  <c r="J410" i="1"/>
  <c r="J411" i="1"/>
  <c r="J417" i="1"/>
  <c r="J134" i="1"/>
  <c r="D133" i="1"/>
  <c r="F133" i="1"/>
  <c r="K133" i="1" s="1"/>
  <c r="L186" i="4"/>
  <c r="K140" i="1"/>
  <c r="J140" i="1"/>
  <c r="J147" i="1"/>
  <c r="J154" i="1"/>
  <c r="K169" i="1"/>
  <c r="J169" i="1"/>
  <c r="D226" i="1"/>
  <c r="F226" i="1"/>
  <c r="K226" i="1" s="1"/>
  <c r="J279" i="1"/>
  <c r="K431" i="4"/>
  <c r="P431" i="4" s="1"/>
  <c r="C433" i="4" s="1"/>
  <c r="K445" i="1"/>
  <c r="J445" i="1"/>
  <c r="F69" i="1"/>
  <c r="E55" i="1"/>
  <c r="H77" i="1"/>
  <c r="H24" i="1"/>
  <c r="G25" i="1"/>
  <c r="F39" i="1"/>
  <c r="D65" i="1"/>
  <c r="D27" i="1" s="1"/>
  <c r="D81" i="1"/>
  <c r="I99" i="1"/>
  <c r="F23" i="1"/>
  <c r="H39" i="1"/>
  <c r="H38" i="1" s="1"/>
  <c r="H61" i="1"/>
  <c r="H69" i="1"/>
  <c r="E62" i="1"/>
  <c r="J62" i="1" s="1"/>
  <c r="J79" i="1"/>
  <c r="J101" i="1"/>
  <c r="J40" i="1"/>
  <c r="E63" i="1"/>
  <c r="G71" i="1"/>
  <c r="G55" i="1" s="1"/>
  <c r="J100" i="1"/>
  <c r="J473" i="4"/>
  <c r="I141" i="4"/>
  <c r="J141" i="4" s="1"/>
  <c r="F122" i="4"/>
  <c r="F139" i="4" s="1"/>
  <c r="I45" i="1"/>
  <c r="G54" i="1"/>
  <c r="I83" i="1"/>
  <c r="I84" i="1"/>
  <c r="E76" i="1"/>
  <c r="E39" i="1"/>
  <c r="J99" i="1"/>
  <c r="G77" i="1"/>
  <c r="G39" i="1"/>
  <c r="G23" i="1"/>
  <c r="D98" i="1"/>
  <c r="D63" i="1"/>
  <c r="D25" i="1" s="1"/>
  <c r="I25" i="1" s="1"/>
  <c r="F71" i="1"/>
  <c r="F63" i="1"/>
  <c r="I101" i="1"/>
  <c r="H71" i="1"/>
  <c r="H63" i="1"/>
  <c r="D64" i="1"/>
  <c r="D26" i="1" s="1"/>
  <c r="G80" i="1"/>
  <c r="G42" i="1"/>
  <c r="J42" i="1" s="1"/>
  <c r="G26" i="1"/>
  <c r="J102" i="1"/>
  <c r="D82" i="1"/>
  <c r="I136" i="1"/>
  <c r="H133" i="1"/>
  <c r="H72" i="1"/>
  <c r="H64" i="1"/>
  <c r="J190" i="1"/>
  <c r="I233" i="1"/>
  <c r="I240" i="1"/>
  <c r="J247" i="1"/>
  <c r="K247" i="1"/>
  <c r="I431" i="1"/>
  <c r="J438" i="1"/>
  <c r="K438" i="1"/>
  <c r="H42" i="1"/>
  <c r="E61" i="1"/>
  <c r="E60" i="1" s="1"/>
  <c r="G61" i="1"/>
  <c r="K63" i="1"/>
  <c r="D66" i="1"/>
  <c r="D28" i="1" s="1"/>
  <c r="G69" i="1"/>
  <c r="K79" i="1"/>
  <c r="K83" i="1"/>
  <c r="K84" i="1"/>
  <c r="K99" i="1"/>
  <c r="J78" i="1"/>
  <c r="H70" i="1"/>
  <c r="H62" i="1"/>
  <c r="K101" i="1"/>
  <c r="J227" i="1"/>
  <c r="K227" i="1"/>
  <c r="I275" i="1"/>
  <c r="I134" i="1"/>
  <c r="K136" i="1"/>
  <c r="J137" i="1"/>
  <c r="I140" i="1"/>
  <c r="I147" i="1"/>
  <c r="I154" i="1"/>
  <c r="I169" i="1"/>
  <c r="J176" i="1"/>
  <c r="K197" i="1"/>
  <c r="I197" i="1"/>
  <c r="I229" i="1"/>
  <c r="H226" i="1"/>
  <c r="I232" i="1"/>
  <c r="K233" i="1"/>
  <c r="K240" i="1"/>
  <c r="J254" i="1"/>
  <c r="I278" i="1"/>
  <c r="I459" i="1"/>
  <c r="K275" i="1"/>
  <c r="I276" i="1"/>
  <c r="K278" i="1"/>
  <c r="I282" i="1"/>
  <c r="I289" i="1"/>
  <c r="I296" i="1"/>
  <c r="I303" i="1"/>
  <c r="I310" i="1"/>
  <c r="I317" i="1"/>
  <c r="I324" i="1"/>
  <c r="I331" i="1"/>
  <c r="I373" i="1"/>
  <c r="I403" i="1"/>
  <c r="I404" i="1"/>
  <c r="I410" i="1"/>
  <c r="I411" i="1"/>
  <c r="I417" i="1"/>
  <c r="J424" i="1"/>
  <c r="K431" i="1"/>
  <c r="I445" i="1"/>
  <c r="J452" i="1"/>
  <c r="K459" i="1"/>
  <c r="F446" i="4"/>
  <c r="G471" i="4" s="1"/>
  <c r="K45" i="1" l="1"/>
  <c r="K472" i="4"/>
  <c r="P472" i="4" s="1"/>
  <c r="K46" i="1"/>
  <c r="I23" i="1"/>
  <c r="J34" i="1"/>
  <c r="F38" i="1"/>
  <c r="F60" i="1"/>
  <c r="F22" i="1"/>
  <c r="K25" i="1"/>
  <c r="I74" i="1"/>
  <c r="I41" i="1"/>
  <c r="J63" i="1"/>
  <c r="I396" i="1"/>
  <c r="I226" i="1"/>
  <c r="J24" i="1"/>
  <c r="H36" i="1"/>
  <c r="H20" i="1" s="1"/>
  <c r="I46" i="1"/>
  <c r="H76" i="1"/>
  <c r="F15" i="1"/>
  <c r="C474" i="4"/>
  <c r="I77" i="1"/>
  <c r="D39" i="1"/>
  <c r="D38" i="1" s="1"/>
  <c r="D69" i="1"/>
  <c r="D31" i="1" s="1"/>
  <c r="D15" i="1" s="1"/>
  <c r="D57" i="1"/>
  <c r="J56" i="1"/>
  <c r="J54" i="1"/>
  <c r="J70" i="1"/>
  <c r="E38" i="1"/>
  <c r="J72" i="1"/>
  <c r="K396" i="1"/>
  <c r="I98" i="1"/>
  <c r="I69" i="1"/>
  <c r="F53" i="1"/>
  <c r="J71" i="1"/>
  <c r="G17" i="1"/>
  <c r="I133" i="1"/>
  <c r="I61" i="1"/>
  <c r="P186" i="4"/>
  <c r="J25" i="1"/>
  <c r="I38" i="1"/>
  <c r="D22" i="1"/>
  <c r="I22" i="1" s="1"/>
  <c r="E22" i="1"/>
  <c r="D76" i="1"/>
  <c r="I39" i="1"/>
  <c r="H53" i="1"/>
  <c r="C159" i="4"/>
  <c r="J26" i="1"/>
  <c r="F416" i="4"/>
  <c r="G417" i="4" s="1"/>
  <c r="G492" i="4" s="1"/>
  <c r="J187" i="4"/>
  <c r="C188" i="4" s="1"/>
  <c r="J419" i="4"/>
  <c r="H54" i="1"/>
  <c r="H16" i="1"/>
  <c r="J69" i="1"/>
  <c r="G53" i="1"/>
  <c r="G68" i="1"/>
  <c r="K69" i="1"/>
  <c r="H56" i="1"/>
  <c r="H18" i="1"/>
  <c r="J80" i="1"/>
  <c r="D56" i="1"/>
  <c r="H68" i="1"/>
  <c r="H55" i="1"/>
  <c r="L418" i="4" s="1"/>
  <c r="I71" i="1"/>
  <c r="F68" i="1"/>
  <c r="F55" i="1"/>
  <c r="D60" i="1"/>
  <c r="K39" i="1"/>
  <c r="G38" i="1"/>
  <c r="J39" i="1"/>
  <c r="G16" i="1"/>
  <c r="J16" i="1" s="1"/>
  <c r="C142" i="4"/>
  <c r="D58" i="1"/>
  <c r="K71" i="1"/>
  <c r="J55" i="1"/>
  <c r="E53" i="1"/>
  <c r="E68" i="1"/>
  <c r="J61" i="1"/>
  <c r="G60" i="1"/>
  <c r="K61" i="1"/>
  <c r="H60" i="1"/>
  <c r="I63" i="1"/>
  <c r="D55" i="1"/>
  <c r="K23" i="1"/>
  <c r="G22" i="1"/>
  <c r="J23" i="1"/>
  <c r="K77" i="1"/>
  <c r="G76" i="1"/>
  <c r="J77" i="1"/>
  <c r="G18" i="1" l="1"/>
  <c r="J18" i="1" s="1"/>
  <c r="I76" i="1"/>
  <c r="D68" i="1"/>
  <c r="I68" i="1" s="1"/>
  <c r="J32" i="1"/>
  <c r="F52" i="1"/>
  <c r="D53" i="1"/>
  <c r="I53" i="1" s="1"/>
  <c r="J33" i="1"/>
  <c r="I60" i="1"/>
  <c r="K55" i="1"/>
  <c r="D52" i="1"/>
  <c r="I31" i="1"/>
  <c r="H15" i="1"/>
  <c r="I15" i="1" s="1"/>
  <c r="E52" i="1"/>
  <c r="K418" i="4"/>
  <c r="P418" i="4" s="1"/>
  <c r="C420" i="4" s="1"/>
  <c r="I20" i="1"/>
  <c r="N493" i="4"/>
  <c r="I58" i="1"/>
  <c r="N418" i="4"/>
  <c r="J494" i="4"/>
  <c r="K76" i="1"/>
  <c r="J76" i="1"/>
  <c r="J60" i="1"/>
  <c r="K60" i="1"/>
  <c r="F17" i="1"/>
  <c r="F14" i="1" s="1"/>
  <c r="F30" i="1"/>
  <c r="I33" i="1"/>
  <c r="H17" i="1"/>
  <c r="L493" i="4" s="1"/>
  <c r="H30" i="1"/>
  <c r="K31" i="1"/>
  <c r="G30" i="1"/>
  <c r="J31" i="1"/>
  <c r="G15" i="1"/>
  <c r="K22" i="1"/>
  <c r="J22" i="1"/>
  <c r="D14" i="1"/>
  <c r="D30" i="1"/>
  <c r="E30" i="1"/>
  <c r="K38" i="1"/>
  <c r="J38" i="1"/>
  <c r="I55" i="1"/>
  <c r="H52" i="1"/>
  <c r="J68" i="1"/>
  <c r="K68" i="1"/>
  <c r="K53" i="1"/>
  <c r="G52" i="1"/>
  <c r="J53" i="1"/>
  <c r="J17" i="1"/>
  <c r="K33" i="1"/>
  <c r="I52" i="1" l="1"/>
  <c r="K17" i="1"/>
  <c r="E14" i="1"/>
  <c r="K493" i="4"/>
  <c r="P493" i="4" s="1"/>
  <c r="C495" i="4" s="1"/>
  <c r="I17" i="1"/>
  <c r="H14" i="1"/>
  <c r="I14" i="1" s="1"/>
  <c r="K52" i="1"/>
  <c r="J52" i="1"/>
  <c r="J15" i="1"/>
  <c r="K15" i="1"/>
  <c r="G14" i="1"/>
  <c r="K30" i="1"/>
  <c r="J30" i="1"/>
  <c r="I30" i="1"/>
  <c r="J14" i="1" l="1"/>
  <c r="K14" i="1"/>
</calcChain>
</file>

<file path=xl/sharedStrings.xml><?xml version="1.0" encoding="utf-8"?>
<sst xmlns="http://schemas.openxmlformats.org/spreadsheetml/2006/main" count="3782" uniqueCount="620">
  <si>
    <t>Сведения</t>
  </si>
  <si>
    <t>о расходах на реализацию государственной программы Саратовской области «Развитие сельского хозяйства и регулирование рынков</t>
  </si>
  <si>
    <t xml:space="preserve"> сельскохозяйственной продукции, сырья и продовольствия в Саратовской области» в соответствии с планом мониторинга,</t>
  </si>
  <si>
    <t>(тыс рублей)</t>
  </si>
  <si>
    <t>Наименование  государственной программы, подпрограммы, проектов (программ), ведомственной целевой программы, мероприятий, контрольных событий подпрограммы</t>
  </si>
  <si>
    <t>Ответственный исполнитель, соисполнитель, участник государственной программы (подпрограммы), плательщик (далее - исполнитель)</t>
  </si>
  <si>
    <t>Источники финансового обеспечения</t>
  </si>
  <si>
    <t>Предусмотрено в государственной программе</t>
  </si>
  <si>
    <t>Утверждено в законе об областном бюджете на соответствующий год</t>
  </si>
  <si>
    <t>Выделены лимиты бюджетных обязательств                                      за счет средств областного бюджета</t>
  </si>
  <si>
    <t xml:space="preserve">Исполнено </t>
  </si>
  <si>
    <t>Процент исполнения</t>
  </si>
  <si>
    <t>кассовое исполнение</t>
  </si>
  <si>
    <t>фактическое исполнение</t>
  </si>
  <si>
    <t xml:space="preserve"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 </t>
  </si>
  <si>
    <t>всего</t>
  </si>
  <si>
    <t>областной бюджет</t>
  </si>
  <si>
    <t>в том числе софинансируемые из федерального бюджета</t>
  </si>
  <si>
    <t>федеральный бюджет (прогнозно)</t>
  </si>
  <si>
    <t>в том числе на софинансирование расходных обязательств области</t>
  </si>
  <si>
    <t>местные бюджеты (прогнозно)</t>
  </si>
  <si>
    <t>внебюджетные источники (прогнозно)</t>
  </si>
  <si>
    <t>в том числе проектная часть:</t>
  </si>
  <si>
    <t>в том числе по исполнителям:</t>
  </si>
  <si>
    <t>министерство сельского хозяйства  области</t>
  </si>
  <si>
    <t>управление ветеринарии Правительства области</t>
  </si>
  <si>
    <t>Подпрограмма 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</si>
  <si>
    <t xml:space="preserve">управление ветеринарии Правительства области
</t>
  </si>
  <si>
    <t>Проектная часть</t>
  </si>
  <si>
    <t>Ведомственный проект 1.1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 в Саратовской области"</t>
  </si>
  <si>
    <t>1.1.1 "Реализация мероприятий в области мелиорации земель сельскохозяйственного назначения"</t>
  </si>
  <si>
    <t xml:space="preserve"> 1.1.2 "Государственная поддержка стимулирования увеличения производства масличных культур"</t>
  </si>
  <si>
    <t>Региональный проект 1.2 "Создание системы поддержки фермеров 
и сельскохозяйственной потребительской кооперации" (в целях выполнения задач федерального проекта "Создание системы поддержки фермеров 
и развитие сельской кооперации")</t>
  </si>
  <si>
    <t>Региональный проект 1.3 "Акселерация субъектов малого и среднего предпринимательства"</t>
  </si>
  <si>
    <t>и сельскохозяйственной потребительской кооперации» (в целях выполнения задач федерального проекта «Создание системы поддержки фермеров</t>
  </si>
  <si>
    <t>1.3.1. "Предоставление грантов "Агростартап" в форме субсидий"</t>
  </si>
  <si>
    <t>1.3.2 "Возмещение части понесенных затрат сельскохозяйственными потребительскими кооперативами"</t>
  </si>
  <si>
    <t>1.3.3 "Осуществление деятельности центра компетенций в сфере сельскохозяйственной кооперации и поддержки фермеров"</t>
  </si>
  <si>
    <t xml:space="preserve">1.3.4. "Финансовое обеспечение затрат на осуществление деятельности центра компетенций в сфере сельскохозяйственной кооперации и поддержки фермеров (в рамках достижения соответствующих задач федерального проекта)"  </t>
  </si>
  <si>
    <t>Процессная часть</t>
  </si>
  <si>
    <t>Мероприятие 1.1 "Развитие товарной аквакультуры"</t>
  </si>
  <si>
    <t>Мероприятие 1.2 "Развитие птицеводства"</t>
  </si>
  <si>
    <t>Мероприятие 1.3 "Возмещение части затрат сельскохозяйственным потребительским кооперативам, связанных с предоставлением услуг по реализации сельскохозяйственной продукции"</t>
  </si>
  <si>
    <t>Мероприятие 1.4 "Проведение противоэпизоотических мероприятий"</t>
  </si>
  <si>
    <t>Мероприятие 1.5 "Предотвращение заноса и распространения вируса африканской чумы свиней на территории Саратовской области"</t>
  </si>
  <si>
    <t>Мероприятие 1.6 "Возмещение части прямых понесенных затрат на создание и (или) модернизацию объектов агропромышленного комплекса"</t>
  </si>
  <si>
    <t>Мероприятие 1.6.1 «Возмещение части прямых понесенных затрат на создание и (или) модернизацию объектов агропромышленного комплекса за счет резервного фонда Правительства Российской Федерации"</t>
  </si>
  <si>
    <t>Мероприятие 1.7 "Возмещение части затрат на уплату процентов по инвестиционным кредитам (займам) в агропромышленном комплексе" (включая "Средства для достижения показателей результативности по инвестиционным кредитам (займам) в агропромышленном комплексе")</t>
  </si>
  <si>
    <t>Мероприятие 1.9 "Стимулирование развития приоритетных подотраслей агропромышленного комплекса и развитие малых форм хозяйствования", 2021 - 2025 годы, в том числе:</t>
  </si>
  <si>
    <t>1.9.1 «Возмещение части затрат на закладку и уход за многолетними насаждениями, включая питомники"</t>
  </si>
  <si>
    <t>Мероприятие 1.10 "Поддержка сельскохозяйственного производства по отдельным подотраслям растениеводства и животноводства", 2021 - 2025 годы, в том числе:</t>
  </si>
  <si>
    <t>1.10.1 "Повышение продуктивности в молочном скотоводстве"</t>
  </si>
  <si>
    <t>1.10.2 "Поддержка племенного животноводства"</t>
  </si>
  <si>
    <t>1.10.3 "Поддержка производства и реализации тонкорунной и полутонкорунной шерсти"</t>
  </si>
  <si>
    <t>1.10.4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растениеводства"</t>
  </si>
  <si>
    <t>1.10.5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животноводства"</t>
  </si>
  <si>
    <t>1.10.6 "Поддержка отдельных подотраслей растениеводства"</t>
  </si>
  <si>
    <t>1.10.7 "Содержание товарного маточного поголовья крупного рогатого скота мясных пород и их помесей"</t>
  </si>
  <si>
    <t>1.10.8 "Возмещение части затрат по наращиванию маточного поголовья овец и коз"</t>
  </si>
  <si>
    <t>1.10.9 «Средства для достижения показателей результативности по повышению продуктивности в молочном скотоводстве»</t>
  </si>
  <si>
    <t>Мероприятие 1.11 "Компенсация производителям муки части затрат на закупку продовольственной пшеницы"</t>
  </si>
  <si>
    <t>Мероприятие 1.12 "Компенсация предприятиям хлебопекарной промышленности части затрат на реализацию произведенных и реализованных хлеба и хлебобулочных изделий"</t>
  </si>
  <si>
    <t>Мероприятие 1.13 "Возмещение части затрат на производство и реализацию рафинированного бутилизированного масла подсолнечного и (или) сахара белого в организации розничной торговли"</t>
  </si>
  <si>
    <t>Мероприятие 1.14 "Возмещение производителям,осуществляющим разведение и (или) содержание молочного крупного рогатого скота за счет средств резервного фонда Российской Федерации"</t>
  </si>
  <si>
    <t>Мероприятие 1.15 "Возмещение производителям зерновых культур части затрат на производство и реализацию зерновых культур"</t>
  </si>
  <si>
    <t>Подпрограмма 2 "Развитие мелиорации земель сельскохозяйственного назначения Саратовской области"</t>
  </si>
  <si>
    <t>Мероприятие 2.1 "Возмещение части затрат на гидромелиоративные                                      мероприятия; культуртехнические                                                 мероприятия на мелиорированных землях   (орошаемых и (или) осушаемых),  вовлекаемых в сельскохозяйственный оборот"</t>
  </si>
  <si>
    <t>Подпрограмма 4 "Обеспечение реализации государственной программы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</si>
  <si>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Мероприятие 4.1 "Оказание услуг по административно-хозяйственному и архивному обслуживанию органов исполнительной власти области"</t>
  </si>
  <si>
    <t>Мероприятие 4.2 "Оказание услуг по организации реализации сельскохозяйственной продукции и информационно-консультационному обеспечению агропромышленного комплекса области"</t>
  </si>
  <si>
    <t>Мероприятие 4.3 "Проведение выставок, семинаров, конкурсов, презентаций"</t>
  </si>
  <si>
    <t>Мероприятие 4.4 "Разработка приоритетных научных исследований"</t>
  </si>
  <si>
    <t>Мероприятие 4.6 "Оказание ветеринарных услуг и проведение мероприятий по предупреждению и ликвидации болезней животных и их лечению"</t>
  </si>
  <si>
    <t>Мероприятие 4.7 "Государственная поддержка кадрового потенциала агропромышленного комплекса Саратовской области"</t>
  </si>
  <si>
    <t>Мероприятие 4.8 "Приобретение бланков племенных свидетельств на племенную продукцию (материал)"</t>
  </si>
  <si>
    <t xml:space="preserve">Сведения
о выполнении проектов (программ), мероприятий проектов (программ), ведомственных целевых программ,
мероприятий и контрольных событий подпрограмм государственной программы Саратовской области 
«Развитие сельского хозяйства и регулирование рынков сельскохозяйственной продукции, сырья и продовольствия в Саратовской области» 
</t>
  </si>
  <si>
    <t>за 2021 год</t>
  </si>
  <si>
    <t>Наименование государственной программы, подпрограммы, проекта (программы), мероприятий проекта (программы), ведомственных целевых программ, мероприятий ведомственных целевых программ, мероприятий и контрольных событий подпрограмм</t>
  </si>
  <si>
    <t>Ответственный исполнитель, соисполнитель, участник</t>
  </si>
  <si>
    <t>Сведения о выполнении (невыполнении) проектов (программ), мероприятий проектов (программ), мероприятий ведомственных целевых программ, мероприятий, контрольных событий подпрограммы                                                                                                                                                                                (достижение соответствующих ожидаемых результатов)</t>
  </si>
  <si>
    <t>Примечание                                                                    (причины недостижения ожидаемых результатов)</t>
  </si>
  <si>
    <t>плановое значение</t>
  </si>
  <si>
    <t>фактическое значение</t>
  </si>
  <si>
    <t>степень выполнения, процентов</t>
  </si>
  <si>
    <t>министерство сельского хозяйства области</t>
  </si>
  <si>
    <t>стабильное функционирование и развитие сельского хозяйства для обеспечения потребностей региона в основных продуктах питания и сельскохозяйственном сырье для пищевой и перерабатывающей промышленности</t>
  </si>
  <si>
    <t>Ведомственный проект 1.1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                                                                                                                                                                                                                     в Саратовской области"</t>
  </si>
  <si>
    <t>Сроки реализации проекта завершены в 2020 году</t>
  </si>
  <si>
    <t>Годовой показатель</t>
  </si>
  <si>
    <t xml:space="preserve">Годовой показатель, за отчетный период  финансирование мероприятия за счет средств областного и федерального бюджетов не осуществлялось </t>
  </si>
  <si>
    <t>Региональный проект 1.3 «Акселерация субъектов малого и среднего предпринимательства»</t>
  </si>
  <si>
    <t>обеспечение деятельности Центра компетенций в сфере сельскохозяйственной кооперации и поддержки фермеров в Саратовской области</t>
  </si>
  <si>
    <t>За счет средств областного и федерального бюджетов оказывается финансовая поддержка центру компетенций в сфере сельскохозяйственной кооперации и поддержки фермеров. Осуществляется консультационная деятельность для сельскохозяйственных кооперативов  и  фермеров области</t>
  </si>
  <si>
    <t xml:space="preserve">Годовой показатель, за отчетный период  финансирование мероприятия за счет средств областного бюджета не осуществлялось </t>
  </si>
  <si>
    <t xml:space="preserve">Годовой показатель </t>
  </si>
  <si>
    <t>Мероприятие 1.6.1 "Возмещение части прямых понесенных затрат на создание и (или) модернизацию объектов агропромышленного комплекса за счет резервного фонда Правительства Российской Федерации"</t>
  </si>
  <si>
    <t>Мероприятие 1.9 "Стимулирование развития приоритетных подотраслей агропромышленного комплекса и развитие малых форм хозяйствования"                                                                                  2021 - 2025 годы, в том числе:</t>
  </si>
  <si>
    <t>1.9.1 "Возмещение части затрат на закладку и уход за многолетними насаждениями, включая питомники"</t>
  </si>
  <si>
    <t xml:space="preserve">Годовой показатель                     </t>
  </si>
  <si>
    <t xml:space="preserve">Годовой показатель                                                </t>
  </si>
  <si>
    <t>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субсидии, составит  400,0 тыс. тонн</t>
  </si>
  <si>
    <t>создание условий для максимального обеспечения сельскохозяйственных товаропроизводителей отечественным племенным материалом сельскохозяйственных животных и птицы;  племенное маточное поголовье сельскохозяйственных животных составит 14,5 тыс. усл. голов</t>
  </si>
  <si>
    <t>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- 50 тыс. т</t>
  </si>
  <si>
    <t xml:space="preserve">доля площади, засеваемой элитными семенами, в сельскохозяйственных организациях, крестьянских (фермерских) хозяйствах, включая индивидуальных предпринимателей), являющихся получателями субсидии, в общей площади посевов, занятой семенами сортов растений - 1%, </t>
  </si>
  <si>
    <t>Мероприятие 1.13 "Возмещение части затрат на производство и реализацию рафинированного бутилированного масла подсолнечного и (или) сахара белого в организации розничной торговли"</t>
  </si>
  <si>
    <t>Численность поголовья молочных коров в отчетном финансовом году в сельскохозяйственных организациях, крестьянских (фермерских) хозяйствах и у индивидуальных предпринимателей - 9,556 тыс.голов</t>
  </si>
  <si>
    <t>Объем реализованных зерновых культур собственного производства - 680,588 тыс.тонн</t>
  </si>
  <si>
    <t>министерство сельского хозяйства области,                       управление ветеринарии Правительства области</t>
  </si>
  <si>
    <t>обеспечение бесперебойной эксплуатации административного здания и надлежащего содержания административного здания и прилегающей территории - 5,304 тыс. кв.м</t>
  </si>
  <si>
    <t xml:space="preserve">Годовой показатель  </t>
  </si>
  <si>
    <t>содействие сельскохозяйственным товаропроизводителям и предприятиям пищевой и перерабатывающей промышленности области в продвижении сельскохозяйственной продукции и продуктов ее переработки на российский и мировой рынки; 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 - 1 ед</t>
  </si>
  <si>
    <t xml:space="preserve">Годовой показатель.                                                                 </t>
  </si>
  <si>
    <t>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 - 100,0%.</t>
  </si>
  <si>
    <t>обеспечение закрепления квалифицированных кадров на селе, предоставление государственной поддержки 31 молодому специалисту, трудоустроившемуся на работу в сельской местности</t>
  </si>
  <si>
    <t xml:space="preserve">министерство сельского хозяйства области         </t>
  </si>
  <si>
    <t>о достижении значений показателей государственной программы Саратовской области</t>
  </si>
  <si>
    <t xml:space="preserve">  «Развитие сельского хозяйства и регулирование рынков сельскохозяйственной продукции, сырья и продовольствия в Саратовской области» </t>
  </si>
  <si>
    <t>Показатель  (наименование)</t>
  </si>
  <si>
    <t>Единица измерения</t>
  </si>
  <si>
    <t>Значение показателей государственной программы, подпрограммы</t>
  </si>
  <si>
    <t>Обоснование  отклонений значений показателя (при наличии)</t>
  </si>
  <si>
    <t>фактически                                                                                  достигнутые                                                                      за отчетный период года</t>
  </si>
  <si>
    <t>степень выполнения, %</t>
  </si>
  <si>
    <t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</si>
  <si>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Показатель 1 "Индекс производства продукции сельского хозяйства в хозяйствах всех категорий (в сопоставимых ценах)                                         по отношению к уровню 2017 года"</t>
  </si>
  <si>
    <t>процентов</t>
  </si>
  <si>
    <t>Показатель 2 "Рентабельность сельскохозяйственных организаций (с учетом субсидий)"</t>
  </si>
  <si>
    <t>Показатель 3 "Индекс физического объема инвестиций в основной капитал сельского хозяйства по отношению к уровню 2017 года"</t>
  </si>
  <si>
    <t>Показатель 4 "Индекс производительности труда к предыдущему году"</t>
  </si>
  <si>
    <t>Показатель 5 "Среднемесячная заработная плата работников сельского хозяйства (без субъектов малого предпринимательства)"</t>
  </si>
  <si>
    <t>рублей</t>
  </si>
  <si>
    <t>Показатели проектной части</t>
  </si>
  <si>
    <t>Показатель 1.61 "Ввод в эксплуатацию мелиорируемых земель для выращивания экспортно-ориентированной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пользования" (нарастающий итог)</t>
  </si>
  <si>
    <t>га</t>
  </si>
  <si>
    <t>Показатель 1.62 "Объем экспорта продукции АПК"</t>
  </si>
  <si>
    <t>млн. долларов США</t>
  </si>
  <si>
    <t>Показатель 1.63 "Объем реализованных и (или) отгруженных на собственную переработку бобов соевых и (или) семян рапса"</t>
  </si>
  <si>
    <t>тыс. тонн</t>
  </si>
  <si>
    <t>Годовой показатель.</t>
  </si>
  <si>
    <t>Показатель 1.68.1."Количество субъектов МСП в сфере АПК, получивших поддержку, в том числе в результате услуг, оказанных центрами компетенций в сфере сельскохозяйственной кооперации и поддержки фермеров (нарастающим итогом)"</t>
  </si>
  <si>
    <t>единиц</t>
  </si>
  <si>
    <t xml:space="preserve"> - </t>
  </si>
  <si>
    <t>Показатель 1.69 "Количество действующих центров компетенций в сфере сельскохозяйственной кооперации и поддержки фермеров"</t>
  </si>
  <si>
    <t>Показатели процессной части</t>
  </si>
  <si>
    <t>Показатель 1.75 " Производство яиц в хозяйствах всех категорий"</t>
  </si>
  <si>
    <t>млн. шт.</t>
  </si>
  <si>
    <t>Показатель 1.76 "Производство яиц в сельскохозяйственных организациях, крестьянских (фермерских) хозяйствах, включая индивидуальных предпринимателей"</t>
  </si>
  <si>
    <t>Показатель 1.77 "Производство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предпринимателей"</t>
  </si>
  <si>
    <t xml:space="preserve">Годовой показатель. </t>
  </si>
  <si>
    <t>Показатель 1.78 "Прирост численности членов (в том числе ассоциированных членов) сельскохозяйственных потребительских кооперативов, получивших поддержку"</t>
  </si>
  <si>
    <t xml:space="preserve">Показатель 1.79 "Прирост объема отгруженных товаров, выполненных работ и услуг собственными силами сельскохозяйственных потребительских кооперативов, получивших поддержку"
</t>
  </si>
  <si>
    <t>Показатель 1.80 "Количество приобретенных средств для ветеринарного применения"</t>
  </si>
  <si>
    <t>л</t>
  </si>
  <si>
    <t>Показатель 1.81 "Количество приобретенных наборов для диагностики африканской чумы свиней"</t>
  </si>
  <si>
    <t>набор</t>
  </si>
  <si>
    <t>Показатель 1.83 "Объем остатка ссудной задолженности по субсидируемым инвестиционным кредитам (займам) в АПК"</t>
  </si>
  <si>
    <t>тыс. рублей</t>
  </si>
  <si>
    <t xml:space="preserve">Годовой показатель. Согласно п.27 Постановления Правительства РФ от 06.09.2018г №1063 показатель  является обратным. </t>
  </si>
  <si>
    <t>Показатель 1.84 "Объем производства продукции товарной аквакультуры, включая посадочный материал"</t>
  </si>
  <si>
    <t>т</t>
  </si>
  <si>
    <t>Показатель 1.86 "Индекс производства продукции сельского хозяйства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2017 года"</t>
  </si>
  <si>
    <t>Показатель 1.87 "Индекс производства продукции растениеводства в хозяйствах всех категорий (в сопоставимых ценах) по отношению к уровню 2017 года"</t>
  </si>
  <si>
    <t>Показатель 1.88 "Индекс производства продукции растениеводства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2017 года"</t>
  </si>
  <si>
    <t>Показатель 1.89 "Индекс производства продукции животноводства в хозяйствах всех категорий (в сопоставимых ценах) по отношению к уровню 2017 года"</t>
  </si>
  <si>
    <t>Показатель 1.90 "Индекс производства продукции животноводства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2017 года"</t>
  </si>
  <si>
    <t>Показатель 1.91 "Индекс производства пищевых продуктов (в сопоставимых ценах) к предыдущему году"</t>
  </si>
  <si>
    <t>Показатель 1.92 "Индекс производства напитков (в сопоставимых ценах) к предыдущему году"</t>
  </si>
  <si>
    <t>Показатель 1.93 "Валовой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</t>
  </si>
  <si>
    <t>тыс.т</t>
  </si>
  <si>
    <t>Показатель 1.94 "Валовой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</t>
  </si>
  <si>
    <t>Показатель 1.95 "Производство молока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годах)"</t>
  </si>
  <si>
    <t>Показатель 1.96 "Прирост производства молока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годах), за отчетный период по отношению к среднему за 5 лет, предшествующих текущему, объему производства молока"</t>
  </si>
  <si>
    <t>Показатель 1.97 "Объем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организациям"</t>
  </si>
  <si>
    <t>Показатель 1.98 "Размер посевных площадей, занятых зерновыми, зернобобовыми, масличными и кормовыми сельскохозяйственными культурами в области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годах)"</t>
  </si>
  <si>
    <t>тыс.га</t>
  </si>
  <si>
    <t>Показатель 1.99 "Площадь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предпринимателей"</t>
  </si>
  <si>
    <t xml:space="preserve">Показатель 1.101 "Численность маточного товарного поголовья крупного рогатого скота специализированных мясных пород, за исключением племенных животных,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
</t>
  </si>
  <si>
    <t>тыс.голов</t>
  </si>
  <si>
    <t>Показатель 1.102 "Маточное поголовье овец и коз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</t>
  </si>
  <si>
    <t>тыс. голов</t>
  </si>
  <si>
    <t>Показатель 1.103 "Племенное маточное поголовье сельскохозяйственных животных (в пересчете на условные головы)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</t>
  </si>
  <si>
    <t>тыс.усл.голов</t>
  </si>
  <si>
    <t>Показатель 1.104 "Доля застрахованной посевной (посадочной) площади в общей посевной (посадочной) площади (в условных единицах площади)"</t>
  </si>
  <si>
    <t>Показатель 1.105 "Доля застрахованного поголовья сельскохозяйственных животных в общем поголовье сельскохозяйственных животных"</t>
  </si>
  <si>
    <t>Показатель 1.106 "Производство сахара белого свекловичного в твердом состоянии"</t>
  </si>
  <si>
    <t>Показатель 1.107 "Производство масла подсолнечного нерафинированного и его фракций"</t>
  </si>
  <si>
    <t>тыс. т</t>
  </si>
  <si>
    <t>Показатель 1.108 "Производство муки из зерновых культур, овощных и других растительных культур, смеси из них"</t>
  </si>
  <si>
    <t>Показатель 1.109 "Производство крупы"</t>
  </si>
  <si>
    <t>Показатель 1.110 "Производство хлебобулочных изделий, обогащенных микронутриентами, и диетических хлебобулочных изделий"</t>
  </si>
  <si>
    <t>Показатель 1.111 "Производство плодоовощных консервов"</t>
  </si>
  <si>
    <t>млн. усл. банок</t>
  </si>
  <si>
    <t>Показатель 1.112 "Производство масла сливочного"</t>
  </si>
  <si>
    <t>Показатель 1.113 "Производство сыров и сырных продуктов"</t>
  </si>
  <si>
    <t>Показатель 1.115 "Прирост объема сельскохозяйственной продукции, произведенной в отчетном году грантополучателями, реализующими проекты "Агропрогресс" за последние пять лет (включая отчетный период), по отношению к предыдущему году"</t>
  </si>
  <si>
    <t>Показатель 1.117 "Прирост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поддержку, за последние пять лет (включая отчетный период), по отношению к предыдущему году"</t>
  </si>
  <si>
    <t>Показатель 1.118 "Объем произведенных семян подсолнечника"</t>
  </si>
  <si>
    <t>Показатель 1.119 "Количество высокопроизводительных рабочих мест"</t>
  </si>
  <si>
    <t>Показатель 1.121 "Прирост объема сельскохозяйственной продукции, произведенной в отчетном году грантополучателями, реализующими проекты развития семейных ферм за последние пять лет (включая отчетный период), по отношению к предыдущему году"</t>
  </si>
  <si>
    <t>Показатель 1.122 "Объем продовольственной пшеницы, приобретенной производителями муки с использованием иных межбюджетных трансфертов"</t>
  </si>
  <si>
    <t>тонн</t>
  </si>
  <si>
    <t>Показатель 1.123 "Объем произведенных и реализованных хлеба и хлебобулочных изделий с использованием компенсации"</t>
  </si>
  <si>
    <t>Показатель 1.124 "Валовой сбор картофеля в сельскохозяйственных организациях, крестьянских (фермерских) хозяйствах, включая индивидуальных предпринимателей"</t>
  </si>
  <si>
    <t>Показатель 1.125 "Площадь уходных работ за многолетними насаждениями (до вступления в товарное плодоношение, но не более 3 лет с момента закладки для садов интенсивного типа) в сельскохозяйственных организациях, крестьянских (фермерских) хозяйствах и у индивидуальных предпринимателей"</t>
  </si>
  <si>
    <t>тыс. га</t>
  </si>
  <si>
    <t xml:space="preserve">Показатель 1.126 "Объем реализованного сахара белого собственного производства в организации розничной торговли по цене, не превышающей 36 рублей за 1 килограмм (включая налог на добавленную стоимость) на условиях FCA" </t>
  </si>
  <si>
    <t>килограмм</t>
  </si>
  <si>
    <t>Показатель 1.127 "Объем реализованного масла подсолнечного собственного производства в организации розничной торговли по цене, не превышающей 95 рублей за 1 литр (включая налог на добавленную стоимость) на условиях FCA"</t>
  </si>
  <si>
    <t>литр, кубический дециметр</t>
  </si>
  <si>
    <t>Показатель 2.1 "Ввод в эксплуатацию мелиорируемых земель, принадлежащих сельскохозяйственным товаропроизводителям на праве собственности или переданных им в пользование в установленном порядке"</t>
  </si>
  <si>
    <t>Показатель 2.2 "Вовлечение в оборот выбывших сельскохозяйственных угодий за счет проведения культуртехнических мероприятий"</t>
  </si>
  <si>
    <t>Показатель 4.1 "Количество проведенных консультаций"</t>
  </si>
  <si>
    <t>шт.</t>
  </si>
  <si>
    <t>Показатель 4.2 "Количество субъектов малого и среднего предпринимательства, получивших поддержку в виде передачи в пользование государственного имущества на льготных условиях"</t>
  </si>
  <si>
    <t>Показатель 4.3 "Обеспеченность надлежащего содержания административного здания и прилегающей территории"</t>
  </si>
  <si>
    <t>тыс. кв. м</t>
  </si>
  <si>
    <t>Показатель 4.4 "Доля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категорий"</t>
  </si>
  <si>
    <t>Показатель 4.5 "Количество разработанных научно-практических рекомендаций и мероприятий"</t>
  </si>
  <si>
    <t>Показатель 4.6 "Количество молодых специалистов, получивших государственную поддержку"</t>
  </si>
  <si>
    <t>Показатель 4.7 "Количество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бюджета"</t>
  </si>
  <si>
    <t>Показатель 4.8 "Объем располагаемых ресурсов домашних хозяйств (в среднем на 1 члена домашнего хозяйства в месяц) в сельской местности"</t>
  </si>
  <si>
    <t>Расчет</t>
  </si>
  <si>
    <t xml:space="preserve">оценки эффективности реализации государственной программы "Развитие сельского хозяйства и регулирование рынков </t>
  </si>
  <si>
    <t xml:space="preserve"> сельскохозяйственной продукции, сырья и продовольствия в Саратовской области" </t>
  </si>
  <si>
    <t>№                     п/п</t>
  </si>
  <si>
    <t>Наименование подпрограммы, структурных элементов</t>
  </si>
  <si>
    <t>Степень достижения целевых показателей структурных элементов подпрограммы/ целей ГП</t>
  </si>
  <si>
    <t xml:space="preserve">Степень выполнения структурных элементов п/п, гп </t>
  </si>
  <si>
    <t>Степень соответствия запланированному уровню затрат п/п, гп</t>
  </si>
  <si>
    <t>значение целевого показателя</t>
  </si>
  <si>
    <t xml:space="preserve">СДцпа (b)=(Цфп/п)/            (Цпп/п)
или
СДцпа(b)
=(Цпп/п)/                                (Цфп/п)
</t>
  </si>
  <si>
    <t xml:space="preserve">СДцп пч п/n =(∑_(s=1)^А (СДцпs пч п/п)/А
/                                                   СДцпz процч п/п =(∑_(z=1)^B (СДцпb)/B
где А – количество проектов,
В – количество мероприятий п/п
</t>
  </si>
  <si>
    <t xml:space="preserve">СД цп п/п = k1* СДцп пч п/п+
К2* СДцпz процч п/n (для п/п)
СДцг/г=(∑_(q=1)^n (CДцqг/п)/n (для целей гп)
СД цпг/п=(∑_(t=1)^N (СДцпп/пt)/N
</t>
  </si>
  <si>
    <t>Количество ожидаемых результатов структурных элементов</t>
  </si>
  <si>
    <t xml:space="preserve">Степень выполнения СВсэп/п=
Ксэф/Ксэп
</t>
  </si>
  <si>
    <t>ОБ</t>
  </si>
  <si>
    <t>ФБ</t>
  </si>
  <si>
    <t>МБ</t>
  </si>
  <si>
    <t>Внб</t>
  </si>
  <si>
    <t>ГВнбФ и (или) иные безвомездные поступления целевой направленности</t>
  </si>
  <si>
    <t xml:space="preserve">ССузп/п=(∑_(i=1)^n(Рфi/Рпi)/n или
 ССузп/п=(1+∑_              (i=1)^(n-1)(Рфi/Рпi)/n или ССузп/п=(2+∑_                      (i=1)^(n-2) (Рфi/Рпi)/n
</t>
  </si>
  <si>
    <t>План (Цп)</t>
  </si>
  <si>
    <t>Факт (Цф)</t>
  </si>
  <si>
    <t>предусмотренных</t>
  </si>
  <si>
    <t>выполненных</t>
  </si>
  <si>
    <t xml:space="preserve"> </t>
  </si>
  <si>
    <t>I этап</t>
  </si>
  <si>
    <t xml:space="preserve"> 1.1 </t>
  </si>
  <si>
    <t>Ведомственный проект 1.1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                                                                                                                                                                                                         в Саратовской области", в том числе:</t>
  </si>
  <si>
    <t>1.1.15 "Стимулирование развития приоритетных подотраслей агропромышленного комплекса и развитие малых форм хозяйствования", в том числе:</t>
  </si>
  <si>
    <t>1.1.15.1 "Возмещение части затрат на закладку и уход за многолетними плодовыми и ягодными насаждениями и виноградниками"</t>
  </si>
  <si>
    <t>Целевой показатель 1.26 "Площадь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предпринимателей" га</t>
  </si>
  <si>
    <t>Степень достижения целевых показателей мероприятия 1.1.15.1</t>
  </si>
  <si>
    <t>Степень достижения ожидаемых результатов мероприятия 1.1.15.1</t>
  </si>
  <si>
    <t>1.1.15.2 "Возмещение части затрат по наращиванию маточного поголовья овец и коз"</t>
  </si>
  <si>
    <t>Целевой показатель 1.37 "Прирост маточного поголовья овец и коз в сельскохозяйственных организациях, крестьянских (фермерских) хозяйствах, включая индивидуальных предпринимателей, за отчетный год по отношению к предыдущему году", тыс голов</t>
  </si>
  <si>
    <t>Целевой показатель 1.39  "Племенное маточное поголовье сельскохозяйственных животных (в пересчете на условные головы)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годах)", тыс ул голов</t>
  </si>
  <si>
    <t>Степень достижения целевых показателей мероприятия 1.1.15.2</t>
  </si>
  <si>
    <t>Степень достижения ожидаемых результатов мероприятия 1.1.15.2</t>
  </si>
  <si>
    <t>1.1.15.3 "Поддержка начинающих фермеров"</t>
  </si>
  <si>
    <t>Целевой показатель 1.54 "Количество крестьянских (фермерских) хозяйств, осуществляющих проекты создания и развития своих хозяйств с помощью грантовой поддержки"</t>
  </si>
  <si>
    <t>Целевой показатель 1.55 "Прирост объема сельскохозяйственной продукции, произведенной в отчетном году крестьянскими (фермерскими) хозяйствами, включая индивидуальных предпринимателей, получившими грантовую поддержку, за последние пять лет (включая отчетный период), по отношению к предыдущему году", %</t>
  </si>
  <si>
    <t>Степень достижения целевых показателей мероприятия 1.1.15.3</t>
  </si>
  <si>
    <t>Степень достижения ожидаемых результатов мероприятия 1.1.15.3</t>
  </si>
  <si>
    <t>1.1.15.4 "Развитие семейных  ферм"</t>
  </si>
  <si>
    <t>Целевой показатель 1.54 "Количество крестьянских (фермерских) хозяйств, осуществляющих проекты создания и развития своих хозяйств с помощью грантовой поддержки", единиц</t>
  </si>
  <si>
    <t>Степень достижения целевых показателей мероприятия 1.1.15.4</t>
  </si>
  <si>
    <t>Степень достижения ожидаемых результатов мероприятия 1.1.15.4</t>
  </si>
  <si>
    <t>1.1.15.5 "Грантовая поддержка сельскохозяйственных потребительских кооперативов для развития материально-технической базы"</t>
  </si>
  <si>
    <t>Целевой показатель 1.56 "Количество сельскохозяйственных потребительских кооперативов, развивающих свою материально-техническую базу с помощью грантовой поддержки", единиц</t>
  </si>
  <si>
    <t>Целевой показатель 1.57 "Прирост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поддержку, за последние пять лет (включая отчетный период), по отношению к предыдущему году", %</t>
  </si>
  <si>
    <t>Степень достижения целевых показателей мероприятия 1.1.15.5</t>
  </si>
  <si>
    <t>Степень достижения ожидаемых результатов мероприятия 1.1.15.5</t>
  </si>
  <si>
    <t>1.1.15.6 "Возмещение части процентной ставки по долгосрочным, среднесрочным и краткосрочным кредитам, взятым малыми формами хозяйствования"</t>
  </si>
  <si>
    <t>Целевой показатель 1.60 "Количество высокопроизводительных рабочих мест", единиц</t>
  </si>
  <si>
    <t>Целевой показатель 1.71 "Остаток ссудной задолженности, по которой предоставлены средства на уплату процентов, по состоянию на 1 июля года, в котором осуществляется расчет распределения субсидии (по кредитам, взятым малыми формами хозяйствования), тыс рублей</t>
  </si>
  <si>
    <t>Степень достижения целевых показателей мероприятия 1.1.15.6</t>
  </si>
  <si>
    <t>Степень достижения ожидаемых результатов мероприятия 1.1.15.6</t>
  </si>
  <si>
    <t>1.1.15.7 "Повышение продуктивности в молочном скотоводстве"</t>
  </si>
  <si>
    <t>Целевой показатель 1.22 "Прирост производства молока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годах), за отчетный период по отношению к среднему за 5 лет, предшествующих текущему, объему производства молока", тыс тонн</t>
  </si>
  <si>
    <t>1.4,1.5</t>
  </si>
  <si>
    <t>Степень достижения целевых показателей мероприятия 1.1.15.7</t>
  </si>
  <si>
    <t>Степень достижения ожидаемых результатов мероприятия 1.1.15.7</t>
  </si>
  <si>
    <t>1.1.15.8 "Поддержка производства зерновых и зернобобовых культур"</t>
  </si>
  <si>
    <t>Целевой показатель 1.9 "Валовой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годах)", тыс. т</t>
  </si>
  <si>
    <t>Степень достижения целевых показателей мероприятия 1.1.15.8</t>
  </si>
  <si>
    <t>Степень достижения ожидаемых результатов мероприятия 1.1.15.8</t>
  </si>
  <si>
    <t>1.1.15.9 "Поддержка производства масличных культур (за исключением рапса и сои)"</t>
  </si>
  <si>
    <t>Целевой показатель 1.11 " Валовой сбор масличных культур (за исключением рапса и сои)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годах)", тыс. т</t>
  </si>
  <si>
    <t>Степень достижения целевых показателей мероприятия 1.1.15.9</t>
  </si>
  <si>
    <t>Степень достижения ожидаемых результатов мероприятия 1.1.15.9</t>
  </si>
  <si>
    <t>1.1.16 "Поддержка сельскохозяйственного производства по отдельным подотраслям растениеводства и животноводства", в том числе:</t>
  </si>
  <si>
    <t>1.1.16.1 "Повышение продуктивности в молочном скотоводстве"</t>
  </si>
  <si>
    <t>Целевой показатель 1.21 "Производство молока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годах)", тыс. т</t>
  </si>
  <si>
    <t>Целевой показатель 1.48 "Производство масла сливочного", тыс. т</t>
  </si>
  <si>
    <t>Целевой показатель 1.49 "Производство сыров и сырных продуктов", тыс. т</t>
  </si>
  <si>
    <t>Степень достижения целевых показателей мероприятия 1.1.16.1</t>
  </si>
  <si>
    <t>Степень достижения ожидаемых результатов мероприятия 1.1.16.1</t>
  </si>
  <si>
    <t>1.1.16.2 "Поддержка племенного животноводства"</t>
  </si>
  <si>
    <t>Целевой показатель 1.39  "Племенное маточное поголовье сельскохозяйственных животных (в пересчете на условные головы)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годах)", тыс. усл. голов</t>
  </si>
  <si>
    <t>Степень достижения целевых показателей мероприятия 1.1.16.2</t>
  </si>
  <si>
    <t>Степень достижения ожидаемых результатов мероприятия 1.1.16.2</t>
  </si>
  <si>
    <t>1.1.16.3 "Поддержка производства и реализации тонкорунной и полутонкорунной шерсти"</t>
  </si>
  <si>
    <t>Целевой показатель 1.23 "Объем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организациям", т</t>
  </si>
  <si>
    <t>Степень достижения целевых показателей мероприятия 1.1.16.3</t>
  </si>
  <si>
    <t>Степень достижения ожидаемых результатов мероприятия 1.1.16.3</t>
  </si>
  <si>
    <t>1.1.16.4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растениеводства"</t>
  </si>
  <si>
    <t>Целевой показатель 1.40 "Доля застрахованной посевной (посадочной) площади в общей посевной (посадочной) площади                                                           (в условных единицах площади)", процентов</t>
  </si>
  <si>
    <t>Степень достижения целевых показателей мероприятия 1.1.16.4</t>
  </si>
  <si>
    <t>Степень достижения ожидаемых результатов мероприятия 1.1.16.4</t>
  </si>
  <si>
    <t>1.1.16.5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животноводства"</t>
  </si>
  <si>
    <t>Целевой показатель  1.41 "Доля застрахованного поголовья сельскохозяйственных животных в общем поголовье сельскохозяйственных животных", процентов</t>
  </si>
  <si>
    <t>Степень достижения целевых показателей мероприятия 1.1.16.5</t>
  </si>
  <si>
    <t>Степень достижения ожидаемых результатов мероприятия 1.1.16.5</t>
  </si>
  <si>
    <t>1.1.16.6 "Поддержка отдельных подотраслей растениеводства"</t>
  </si>
  <si>
    <t>Целевой показатель 1.15 " 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годах)", тыс. т</t>
  </si>
  <si>
    <t>Целевой показатель 1.25 "Размер посевных площадей, занятых зерновыми, зернобобовыми, масличными и кормовыми сельскохозяйственными культурами в области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годах)", тыс. га</t>
  </si>
  <si>
    <t>Целевой показатель 1.31 "Доля площади, засеваемой элитными семенами,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годах), в общей площади посевов, занятой семенами сортов растений", процентов</t>
  </si>
  <si>
    <t>Целевой показатель 1.42 "Производство сахара белого свекловичного в твердом состоянии", тыс. т</t>
  </si>
  <si>
    <t>Целевой показатель 1.43 "Производство масла подсолнечного нерафинированного и его фракций", тыс. т</t>
  </si>
  <si>
    <t>Целевой показатель 1.44 "Производство муки из зерновых культур, овощных и других растительных культур, смеси из них", тыс. т</t>
  </si>
  <si>
    <t>Целевой показатель 1.45 "Производство крупы", тыс. т</t>
  </si>
  <si>
    <t>Целевой показатель 1.46 "Производство хлебобулочных изделий, обогащенных микронутриентами, и диетических хлебобулочных изделий", тыс. т</t>
  </si>
  <si>
    <t>Целевой показатель 1.47 "Производство плодоовощных консервов", тыс. т</t>
  </si>
  <si>
    <t>Целевой показатель 1.58 "Объем произведенных семян подсолнечника", тыс. т</t>
  </si>
  <si>
    <t>Степень достижения целевых показателей мероприятия 1.1.16.6</t>
  </si>
  <si>
    <t>Степень достижения ожидаемых результатов мероприятия 1.1.16.6</t>
  </si>
  <si>
    <t>1.1.16.7 "Содержание товарного маточного поголовья крупного рогатого скота мясных пород и их помесей"</t>
  </si>
  <si>
    <t>Целевой показатель 1.34 "Численность товарного поголовья коров специализированных мясных пород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годах)", тыс. голов</t>
  </si>
  <si>
    <t>Степень достижения целевых показателей мероприятия 1.1.16.7</t>
  </si>
  <si>
    <t>Степень достижения ожидаемых результатов мероприятия 1.1.16.7</t>
  </si>
  <si>
    <t>1.1.16.8 "Возмещение части затрат по наращиванию маточного поголовья овец и коз"</t>
  </si>
  <si>
    <t>Целевой показатель 1.36 "Маточное поголовье овец и коз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годах)", тыс. голов</t>
  </si>
  <si>
    <t>Степень достижения целевых показателей мероприятия 1.1.16.8</t>
  </si>
  <si>
    <t>Степень достижения ожидаемых результатов мероприятия 1.1.16.8</t>
  </si>
  <si>
    <t>1.1.17 "Средства для достижения показателей результативности по повышению продуктивности в молочном скотоводстве"</t>
  </si>
  <si>
    <t>Степень достижения целевых показателей мероприятия 1.1.17</t>
  </si>
  <si>
    <t>Степень достижения ожидаемых результатов мероприятия 1.1.17</t>
  </si>
  <si>
    <t xml:space="preserve">Степень достижения целевых показателей ведомственного проекта 1.1
</t>
  </si>
  <si>
    <t>Степень соответствия запланированному уровню затрат ведомственного проекта 1.1</t>
  </si>
  <si>
    <t xml:space="preserve">Степень выполнения структурных элементов ведомственного проекта 1.1
</t>
  </si>
  <si>
    <t xml:space="preserve">Эффективность реализации ведомственного проекта 1.1
</t>
  </si>
  <si>
    <t>Региональный проект 1.1 "Экспорт продукции агропромышленного комплекса" (в целях выполнения задач федерального проекта "Экспорт продукции агропромышленного комплекса")</t>
  </si>
  <si>
    <t>1.1.1 Реализация мероприятий в области мелиорации земель сельскохозяйственного назначения"</t>
  </si>
  <si>
    <t>Целевой показатель 1.61 "Ввод в эксплуатацию мелиорируемых земель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пользования" (нарастающий итог), га</t>
  </si>
  <si>
    <t>Целевой показатель 1.62 "Объем экспорта продукции АПК"</t>
  </si>
  <si>
    <t>Степень достижения целевых показателей мероприятия 1.1.1</t>
  </si>
  <si>
    <t xml:space="preserve">Степень достижения целевых показателей регионального проекта 1.1
</t>
  </si>
  <si>
    <t xml:space="preserve">Степень соответствия запланированному уровню затрат </t>
  </si>
  <si>
    <t xml:space="preserve">Степень выполнения структурных элементов регионального проекта 1.1
</t>
  </si>
  <si>
    <t xml:space="preserve">Эффективность реализации регионального проекта 1.1
</t>
  </si>
  <si>
    <t>Целевой показатель 1.69 "Количество действующих центров компетенций в сфере сельскохозяйственной кооперации и поддержки фермеров", единиц</t>
  </si>
  <si>
    <t>Целевой показатель 1.84 "Объем производства продукции товарной аквакультуры, включая посадочный материал"(т)</t>
  </si>
  <si>
    <t>Степень достижения целевых показателей мероприятия 1.1</t>
  </si>
  <si>
    <t>Степень достижения ожидаемых результатов мероприятия 1.1</t>
  </si>
  <si>
    <t>Целевой показатель 1.75 " Производство яиц в хозяйствах всех категорий" (млн шт)</t>
  </si>
  <si>
    <t>Целевой показатель 1.76 "Производство яиц в сельскохозяйственных организациях, крестьянских (фермерских) хозяйствах, включая индивидуальных предпринимателей"(млн шт)</t>
  </si>
  <si>
    <t>Целевой показатель 1.77 "Производство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предпринимателей" (тыс тонн)</t>
  </si>
  <si>
    <t>Степень достижения целевых показателей мероприятия 1.2</t>
  </si>
  <si>
    <t>Степень достижения ожидаемых результатов мероприятия 1.2</t>
  </si>
  <si>
    <t>Степень достижения целевых показателей мероприятия 1.4</t>
  </si>
  <si>
    <t>Степень достижения ожидаемых результатов мероприятия 1.4</t>
  </si>
  <si>
    <t>Степень достижения целевых показателей мероприятия 1.5</t>
  </si>
  <si>
    <t>Степень достижения ожидаемых результатов мероприятия 1.5</t>
  </si>
  <si>
    <t>Степень достижения целевых показателей мероприятия 1.6</t>
  </si>
  <si>
    <t>Степень достижения ожидаемых результатов мероприятия 1.6</t>
  </si>
  <si>
    <t>Целевой показатель 1.83 "Объем остатка ссудной задолженности по субсидируемым инвестиционным кредитам (займам) в АПК" (тыс рублей)</t>
  </si>
  <si>
    <t>Степень достижения целевых показателей мероприятия 1.7</t>
  </si>
  <si>
    <t>Степень достижения ожидаемых результатов мероприятия 1.7</t>
  </si>
  <si>
    <t>Степень достижения целевых показателей процессной части</t>
  </si>
  <si>
    <t xml:space="preserve">Степень выполнения структурных элементов п/п 1
</t>
  </si>
  <si>
    <t xml:space="preserve">Эффективность реализации п/п1
</t>
  </si>
  <si>
    <t>Мероприятие 2.1 "Возмещение части затрат на гидромелиоративные мероприятия; культуртехнические мероприятия на мелиорированных землях   (орошаемых и (или) осушаемых),  вовлекаемых в сельскохозяйственный оборот"</t>
  </si>
  <si>
    <t>Целевой показатель 2.1 "Ввод в эксплуатацию мелиорируемых земель, принадлежащих сельскохозяйственным товаропроизводителям на праве собственности или переданных им в пользование в установленном порядке" (га)</t>
  </si>
  <si>
    <t xml:space="preserve">Степень достижения целевых показателей мероприятия 2.1
</t>
  </si>
  <si>
    <t xml:space="preserve">Степень выполнения ожидаемых результатов мероприятия 2.1
</t>
  </si>
  <si>
    <t xml:space="preserve">Степень достижения целевых показателей п/п 2
</t>
  </si>
  <si>
    <t xml:space="preserve">Степень выполнения структурных элементов п/п 2
</t>
  </si>
  <si>
    <t xml:space="preserve">Эффективность реализации п/п2
</t>
  </si>
  <si>
    <t>Целевой показатель 4.3 "Обеспеченность надлежащего содержания административного здания и прилегающей территории"                                         (тыс. кв. м)</t>
  </si>
  <si>
    <t>Степень достижения целевых показателей мероприятия 4.3</t>
  </si>
  <si>
    <t>Степень достижения ожидаемых результатов мероприятия 4.3</t>
  </si>
  <si>
    <t>Целевой показатель 4.1 "Количество проведенных консультаций" (шт)</t>
  </si>
  <si>
    <t>Целевой показатель 4.2 "Количество субъектов малого и среднего предпринимательства, получивших поддержку в виде передачи в пользование государственного имущества на льготных условиях" (единиц)</t>
  </si>
  <si>
    <t>Степень достижения целевых показателей мероприятия 4.2</t>
  </si>
  <si>
    <t>Степень достижения ожидаемых результатов мероприятия 4.2</t>
  </si>
  <si>
    <t>Целевой показатель 4.7 "Количество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бюджета" (единиц)</t>
  </si>
  <si>
    <t>Целевой показатель 4.5 "Количество разработанных научно-практических рекомендаций и мероприятий" (единиц)</t>
  </si>
  <si>
    <t>Степень достижения целевых показателей мероприятия 4.4</t>
  </si>
  <si>
    <t>Степень достижения ожидаемых результатов мероприятия 4.4</t>
  </si>
  <si>
    <t>Целевой показатель 4.4 "Доля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категорий" (процентов)</t>
  </si>
  <si>
    <t>Степень достижения целевых показателей мероприятия 4.6</t>
  </si>
  <si>
    <t>Степень достижения ожидаемых результатов мероприятия 4.6</t>
  </si>
  <si>
    <t>Целевой показатель 4.6 "Количество молодых специалистов, получивших государственную поддержку" (единиц)</t>
  </si>
  <si>
    <t>Степень достижения целевых показателей мероприятия 4.7</t>
  </si>
  <si>
    <t>Степень достижения ожидаемых результатов мероприятия 4.7</t>
  </si>
  <si>
    <t xml:space="preserve">Степень достижения целевых показателей п/п 4
</t>
  </si>
  <si>
    <t xml:space="preserve">Степень выполнения структурных элементов п/п 4
</t>
  </si>
  <si>
    <t xml:space="preserve">Эффективность реализации п/п 4
</t>
  </si>
  <si>
    <t>II этап Оценка госпрограммы</t>
  </si>
  <si>
    <t xml:space="preserve">Цель 1 - стабильное функционирование и развитие сельского хозяйства для обеспечения потребностей региона в основных продуктах питания и сельскохозяйственном сырье для пищевой и перерабатывающей промышленности </t>
  </si>
  <si>
    <t>Показатель 1 "Индекс производства продукции сельского хозяйства в хозяйствах всех категорий (в сопоставимых ценах)                                         по отношению к уровню 2017 года" (процентов)</t>
  </si>
  <si>
    <t xml:space="preserve">Цель 2 - обеспечение сбалансированного и устойчивого развития агропромышленного комплекса области </t>
  </si>
  <si>
    <t>Показатель 2 "Рентабельность сельскохозяйственных организаций (с учетом субсидий)" (процентов)</t>
  </si>
  <si>
    <t xml:space="preserve">Цель 3 - стимулирование инвестиционной деятельности </t>
  </si>
  <si>
    <t>Показатель 3 "Индекс физического объема инвестиций в основной капитал сельского хозяйства по отношению к уровню 2017 года" (процентов)</t>
  </si>
  <si>
    <t xml:space="preserve">Цель 4 - повышение производительности труда </t>
  </si>
  <si>
    <t>Показатель 4 "Индекс производительности труда к предыдущему году" (процентов)</t>
  </si>
  <si>
    <t xml:space="preserve">Цель 5 - повышение уровня и качества жизни сельского населения </t>
  </si>
  <si>
    <t>Показатель 5 "Среднемесячная заработная плата работников сельского хозяйства (без субъектов малого предпринимательства)", рублей</t>
  </si>
  <si>
    <t xml:space="preserve">Степень достижения целей г/п 
</t>
  </si>
  <si>
    <t xml:space="preserve">Степень достижения целевых показателей структурных элементов г/п
</t>
  </si>
  <si>
    <t>Степень соответствия запланированному уровню затрат госпрограммы</t>
  </si>
  <si>
    <t xml:space="preserve">Степень выполнения структурных элементов г/п
</t>
  </si>
  <si>
    <t xml:space="preserve">Эффективность реализации госпрограммы
</t>
  </si>
  <si>
    <t>За счет средств областного и федерального бюджетов оказана финансовая поддержка 11 сельхозтоваропроизводителям Балаковского, Новоузенского, Краснокутского, Энгельсского районов области и г.Саратова. Объем произведенных и реализованных хлеба и хлебобулочных изделий с использованием компенсации - 17098,93 тонн</t>
  </si>
  <si>
    <t>Численность поголовья молочных коров в сельскохозяйственных организациях, крестьянских (фермерских) хозяйствах и у индивидуальных предпринимателей -10,161 тыс.голов</t>
  </si>
  <si>
    <t xml:space="preserve">Годовой показатель. Согласно п.27 Постановления Правительства РФ                                                     от 06.09.2018г №1063 показатель  является обратным (чем меньше от плана, тем лучше показатель) </t>
  </si>
  <si>
    <t>Годовой показатель, в связи с сокращением поголовья тонкорунных и полутонкорунных пород овец показатель не достигнут в полном объеме</t>
  </si>
  <si>
    <t>финансирование не осуществлялось в 2021 году</t>
  </si>
  <si>
    <t>Показатель 1.129 "Объем реализованных зерновых культур собственного производства"</t>
  </si>
  <si>
    <t>Показатель 1.130 "Среднемесячная заработная плата работников сельского хозяйства по полному кругу организаций"</t>
  </si>
  <si>
    <t>Показатель 1.131 "Численность поголовья молочных коров в отчетном финансовом году в сельскохозяйственных организациях, крестьянских (фермерских) хозяйствах и у индивидуальных предпринимателей"</t>
  </si>
  <si>
    <t>Показатель 1.132 "Объем введенных в год предоставления иных межбюджетных трансфертов, а также в годах, предшествующих году предоставления иных межбюджетных трансфертов, мощностей животноводческих комплексов молочного направления (молочных ферм)"</t>
  </si>
  <si>
    <t>скотомест</t>
  </si>
  <si>
    <t>Объем реализованного масла подсолнечного собственного производства в организации розничной торговли по цене, не превышающей 95 рублей за 1 литр (включая налог на добавленную стоимость) на условиях FCA - 5 959 151,45, литров, кубических дециметров</t>
  </si>
  <si>
    <t>Объем реализованного сахара белого собственного производства в организации розничной торговли по цене, не превышающей 36 рублей за 1 килограмм (включая налог на добавленную стоимость) на условиях FCA  - 119 988 кг</t>
  </si>
  <si>
    <t>Объем реализованного сахара белого собственного производства в организации розничной торговли по цене, не превышающей 36 рублей за 1 килограмм (включая налог на добавленную стоимость) на условиях FCA  - 120 000 кг</t>
  </si>
  <si>
    <r>
      <t xml:space="preserve">Региональный проект 1.1 "Экспорт продукции агропромышленного комплекса" </t>
    </r>
    <r>
      <rPr>
        <sz val="14"/>
        <color rgb="FF000000"/>
        <rFont val="Times New Roman"/>
        <family val="1"/>
        <charset val="204"/>
      </rPr>
      <t>(в целях выполнения задач федерального проекта "Экспорт продукции агропромышленного комплекса")</t>
    </r>
  </si>
  <si>
    <t xml:space="preserve">Целевой показатель  1.68.1."Количество субъектов МСП в сфере АПК, получивших поддержку, в том числе в результате услуг, оказанных центрами компетенций в сфере сельскохозяйственной кооперации и поддержки фермеров (нарастающим итогом)", единиц </t>
  </si>
  <si>
    <t>1.3.2 «Возмещение части понесенных затрат сельскохозяйственными потребительскими кооперативами»</t>
  </si>
  <si>
    <t>1.3.3 «Осуществление деятельности центра компетенций в сфере сельскохозяйственной кооперации и поддержки фермеров»</t>
  </si>
  <si>
    <t>Степень достижения целевых показателей мероприятия 1.3.1</t>
  </si>
  <si>
    <t>Степень достижения ожидаемых результатов мероприятия 1.3.1</t>
  </si>
  <si>
    <t>Степень достижения целевых показателей мероприятия 1.3.2</t>
  </si>
  <si>
    <t>Степень достижения ожидаемых результатов мероприятия 1.3.2</t>
  </si>
  <si>
    <t>Степень достижения целевых показателей мероприятия 1.3.3</t>
  </si>
  <si>
    <t>Степень достижения ожидаемых результатов мероприятия 1.3.3</t>
  </si>
  <si>
    <t>1.3.4 «Финансовое обеспечение затрат на осуществление деятельности центра компетенций в сфере сельскохозяйственной кооперации и поддержки фермеров (в рамках достижения соответствующих задач федерального проекта)»</t>
  </si>
  <si>
    <t>Степень достижения целевых показателей мероприятия 1.3.4</t>
  </si>
  <si>
    <t>Степень достижения ожидаемых результатов мероприятия 1.3.4</t>
  </si>
  <si>
    <t xml:space="preserve">Степень достижения целевых показателей  регионального проекта 1.3
</t>
  </si>
  <si>
    <t xml:space="preserve">Степень выполнения структурных элементов регионального проекта 1.3
</t>
  </si>
  <si>
    <t xml:space="preserve">Эффективность реализации регионального проекта 1.3
</t>
  </si>
  <si>
    <t>Целевой показатель 1.80 "Количество приобретенных средств для ветеринарного применения" (л)</t>
  </si>
  <si>
    <t>Целевой показатель 1.81 "Количество приобретенных наборов для диагностики африканской чумы свиней" (набор)</t>
  </si>
  <si>
    <t>Целевой показатель 1.132 "Объем введенных в год предоставления иных межбюджетных трансфертов, а также в годах, предшествующих году предоставления иных межбюджетных трансфертов, мощностей животноводческих комплексов молочного направления (молочных ферм)" (скотомест)</t>
  </si>
  <si>
    <t>Степень достижения целевых показателей мероприятия 1.6.1</t>
  </si>
  <si>
    <t>Степень достижения ожидаемых результатов мероприятия 1.6.1</t>
  </si>
  <si>
    <t xml:space="preserve">Мероприятие 1.9 "Стимулирование развития приоритетных подотраслей агропромышленного комплекса и развитие малых форм хозяйствования"   </t>
  </si>
  <si>
    <t>Целевой показатель 1.99 "Площадь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предпринимателей" (га)</t>
  </si>
  <si>
    <t>Целевой показатель 1.125 "Площадь уходных работ за многолетними насаждениями (до вступления в товарное плодоношение, но не более 3 лет с момента закладки для садов интенсивного типа) в сельскохозяйственных организациях, крестьянских (фермерских) хозяйствах и у индивидуальных предпринимателей" (тыс.га)</t>
  </si>
  <si>
    <t>Целевой показатель 1.114 "Количество проектов грантополучателей, реализуемых с помощью гранта "Агропрогресс"</t>
  </si>
  <si>
    <t>Целевой показатель 1.115 "Прирост объема сельскохозяйственной продукции, произведенной в отчетном году грантополучателями, реализующими проекты "Агропрогресс" за последние пять лет (включая отчетный период), по отношению к предыдущему году"</t>
  </si>
  <si>
    <t>Целевой показатель 1.120 "Количество проектов грантополучателей, реализуемых с помощью грантовой поддержки на развитие семейных ферм"</t>
  </si>
  <si>
    <t>Целевой показатель  1.121 "Прирост объема сельскохозяйственной продукции, произведенной в отчетном году грантополучателями, реализующими проекты развития семейных ферм за последние пять лет (включая отчетный период), по отношению к предыдущему году"</t>
  </si>
  <si>
    <t>Целевой показатель  1.116 "Количество проектов грантополучателей, реализуемых с помощью грантовой поддержки на развитие материально-технической базы сельскохозяйственных потребительских кооперативов"</t>
  </si>
  <si>
    <t>Целевой показатель  1.117 "Прирост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поддержку, за последние пять лет (включая отчетный период), по отношению к предыдущему году"</t>
  </si>
  <si>
    <t>Целевой показатель 1.93 "Валовой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 (тыс.тонн)</t>
  </si>
  <si>
    <t>Степень достижения целевых показателей мероприятия 1.9</t>
  </si>
  <si>
    <t>Степень достижения ожидаемых результатов мероприятия 1.9</t>
  </si>
  <si>
    <t>Мероприятие 1.10 "Поддержка сельскохозяйственного производства по отдельным подотраслям растениеводства и животноводства", в том числе:</t>
  </si>
  <si>
    <t>Мероприятие 1.10 "Поддержка сельскохозяйственного производства по отдельным подотраслям растениеводства и животноводства"</t>
  </si>
  <si>
    <t>Целевой показатель 1.103 "Племенное маточное поголовье сельскохозяйственных животных (в пересчете на условные головы)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 (тыс.усл.голов)</t>
  </si>
  <si>
    <t>Целевой показатель 1.95 "Производство молока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годах)" (тыс.тонн)</t>
  </si>
  <si>
    <t>Целевой показатель 1.97 "Объем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организациям" (тонн)</t>
  </si>
  <si>
    <t>Целевой показатель 1.100 "Доля площади, засеваемой элитными семенами,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годах), в общей площади посевов, занятой семенами сортов растений", процентов</t>
  </si>
  <si>
    <t>Целевой показатель 1.104 "Доля застрахованной посевной (посадочной) площади в общей посевной (посадочной) площади (в условных единицах площади)", процентов</t>
  </si>
  <si>
    <t>Целевой показатель 1.105 "Доля застрахованного поголовья сельскохозяйственных животных в общем поголовье сельскохозяйственных животных", процентов</t>
  </si>
  <si>
    <t>Целевой показатель 1.124 "Валовой сбор картофеля в сельскохозяйственных организациях, крестьянских (фермерских) хозяйствах, включая индивидуальных предпринимателей", тыс.тонн</t>
  </si>
  <si>
    <t>Целевой показатель 1.101 "Численность маточного товарного поголовья крупного рогатого скота специализированных мясных пород, за исключением племенных животных,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годах)", тыс.голов</t>
  </si>
  <si>
    <t>Целевой показатель 1.102 "Маточное поголовье овец и коз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годах)", тыс.голов</t>
  </si>
  <si>
    <t>Степень достижения целевых показателей мероприятия 1.10</t>
  </si>
  <si>
    <t>Степень достижения ожидаемых результатов мероприятия 1.10</t>
  </si>
  <si>
    <t>Целевой показатель 1.122 "Объем продовольственной пшеницы, приобретенной производителями муки с использованием иных межбюджетных трансфертов", тонн</t>
  </si>
  <si>
    <t>Степень достижения целевых показателей мероприятия 1.11</t>
  </si>
  <si>
    <t>Степень достижения ожидаемых результатов мероприятия 1.11</t>
  </si>
  <si>
    <t>Целевой показатель 1.123 "Объем произведенных и реализованных хлеба и хлебобулочных изделий с использованием компенсации", тонн</t>
  </si>
  <si>
    <t>Степень достижения целевых показателей мероприятия 1.12</t>
  </si>
  <si>
    <t>Степень достижения ожидаемых результатов мероприятия 1.12</t>
  </si>
  <si>
    <t xml:space="preserve">Целевой показатель 1.126 "Объем реализованного сахара белого собственного производства в организации розничной торговли по цене, не превышающей 36 рублей за 1 килограмм (включая налог на добавленную стоимость) на условиях FCA", кг </t>
  </si>
  <si>
    <t>Степень достижения целевых показателей мероприятия 1.13</t>
  </si>
  <si>
    <t>Степень достижения ожидаемых результатов мероприятия 1.13</t>
  </si>
  <si>
    <t>Целевой показатель 1.127 "Объем реализованного масла подсолнечного собственного производства в организации розничной торговли по цене, не превышающей 95 рублей за 1 литр (включая налог на добавленную стоимость) на условиях FCA", литр, кубический дециметр</t>
  </si>
  <si>
    <t>Мероприятие 1.14 ""Возмещение производителям, осуществляющим разведение и (или) содержание молочного крупного рогатого скота, части затрат на приобретение кормов для молочного крупного рогатого скота, за счет средств резервного фонда Российской Федерации"</t>
  </si>
  <si>
    <t>Целевой показатель 1.131 "Численность поголовья молочных коров в отчетном финансовом году в сельскохозяйственных организациях, крестьянских (фермерских) хозяйствах и у индивидуальных предпринимателей", тыс.голов</t>
  </si>
  <si>
    <t>Мероприятие 1.14 "Возмещение производителям, осуществляющим разведение и (или) содержание молочного крупного рогатого скота, части затрат на приобретение кормов для молочного крупного рогатого скота, за счет средств резервного фонда Российской Федерации"</t>
  </si>
  <si>
    <t>Степень достижения целевых показателей мероприятия 1.14</t>
  </si>
  <si>
    <t>Степень достижения ожидаемых результатов мероприятия 1.14</t>
  </si>
  <si>
    <t>Целевой показатель 1.129 "Объем реализованных зерновых культур собственного производства",тыс.тонн</t>
  </si>
  <si>
    <t>Степень достижения целевых показателей мероприятия 1.15</t>
  </si>
  <si>
    <t>Степень достижения ожидаемых результатов мероприятия 1.15</t>
  </si>
  <si>
    <t>Степень достижения целевых показателей п/п 1</t>
  </si>
  <si>
    <t>Целевой показатель 2.2 "Вовлечение в оборот выбывших сельскохозяйственных угодий за счет проведения культуртехнических мероприятий", га</t>
  </si>
  <si>
    <t>Степень выполнения ожидаемых результатов мероприятия 1.1.1</t>
  </si>
  <si>
    <t>Степень достижения целевых показателей проектной части</t>
  </si>
  <si>
    <t>х</t>
  </si>
  <si>
    <t>Степень выполнения ожидаемых результатов мероприятия 4.3</t>
  </si>
  <si>
    <t>1.9.6 "Поддержка производства зерновых и зернобобовых культур"</t>
  </si>
  <si>
    <t>Мероприятие 1.10.9 «Средства для достижения показателей результативности по повышению продуктивности в молочном скотоводстве»</t>
  </si>
  <si>
    <t>Объем продовольственной пшеницы, приобретенной производителями муки с использованием иных межбюджетных трансфертов  - 46008,4 тонн</t>
  </si>
  <si>
    <t>Объем произведенных и реализованных хлеба и хлебобулочных изделий с использованием компенсации - 16756,95 тонн</t>
  </si>
  <si>
    <t>Объем реализованного масла подсолнечного собственного производства в организации розничной торговли по цене, не превышающей 95 рублей за 1 литр (включая налог на добавленную стоимость) на условиях FCA - 5 958 556 литров, кубических дециметров</t>
  </si>
  <si>
    <t xml:space="preserve">Количество объектов агропромышленного комплекса области, введенных в год предоставления субсидии, а также в годах, предшествующих году предоставления субсидии - 2 единицы. Объем введенных в год предоставления иных межбюджетных трансфертов, а также в годах, предшествующих году предоставления иных межбюджетных трансфертов, мощностей животноводческих комплексов молочного направления (молочных ферм) - 1500 скотомест </t>
  </si>
  <si>
    <t>Количество объектов агропромышленного комплекса области, введенных в год предоставления субсидии, а также в годах, предшествующих году предоставления субсидии - 2 единицы. Объем введенных в год предоставления иных межбюджетных трансфертов, а также в годах, предшествующих году предоставления иных межбюджетных трансфертов, мощностей животноводческих комплексов молочного направления (молочных ферм) - 1500 скотомест. Завершено строительство животноводческого комплекса молочного направления (молочная ферма) АО «Ульяновский» - 600 скотомест и строительство комплекса по выращиванию ремонтного молодняка КРС АО «Племзавод «Трудовой»- 900 скотомест, объекты введены в эксплуатацию</t>
  </si>
  <si>
    <t>Показатель 1.82 "Количество объектов агропромышленного комплекса области, введенных в год предоставления субсидии, а также в годах, предшествующих году предоставления субсидии"</t>
  </si>
  <si>
    <t>1.9.2 "Грантовая поддержка "Агропрогресс"</t>
  </si>
  <si>
    <t>1.9.3 "Развитие семейных ферм"</t>
  </si>
  <si>
    <t>Целевой показатель 1.82 "Количество объектов агропромышленного комплекса области, введенных в год предоставления субсидии, а также в годах, предшествующих году предоставления субсидии"</t>
  </si>
  <si>
    <t>Степень достижения ожидаемых результатов мероприятия 1.9.1</t>
  </si>
  <si>
    <t>Целевой показатель 1.119 "Количество высокопроизводительных рабочих мест"</t>
  </si>
  <si>
    <t>Степень достижения ожидаемых результатов мероприятия 1.9.2</t>
  </si>
  <si>
    <t>Степень достижения ожидаемых результатов мероприятия 1.9.3</t>
  </si>
  <si>
    <t>1.9.4 "Грантовая поддержка сельскохозяйственных потребительских кооперативов для развития материально-технической базы"</t>
  </si>
  <si>
    <t>Степень достижения ожидаемых результатов мероприятия 1.9.4</t>
  </si>
  <si>
    <t>Целевой показатель 1.87 "Индекс производства продукции растениеводства в хозяйствах всех категорий (в сопоставимых ценах) по отношению к уровню 2017 года"</t>
  </si>
  <si>
    <t>Целевой показатель 1.91 "Индекс производства пищевых продуктов (в сопоставимых ценах) к предыдущему году"</t>
  </si>
  <si>
    <t>Степень достижения ожидаемых результатов мероприятия 1.9.6</t>
  </si>
  <si>
    <t>Целевой показатель 1.89 "Индекс производства продукции животноводства в хозяйствах всех категорий (в сопоставимых ценах) по отношению к уровню 2017 года"</t>
  </si>
  <si>
    <t>Целевой показатель 1.90 "Индекс производства продукции животноводства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2017 года"</t>
  </si>
  <si>
    <t>Целевой показатель 1.112 "Производство масла сливочного"</t>
  </si>
  <si>
    <t>Целевой показатель 1.113 "Производство сыров и сырных продуктов"</t>
  </si>
  <si>
    <t>Целевой показатель 1.86 "Индекс производства продукции сельского хозяйства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2017 года"</t>
  </si>
  <si>
    <t>Целевой показатель 1.88 "Индекс производства продукции растениеводства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2017 года"</t>
  </si>
  <si>
    <t>Целевой показатель 1.92 "Индекс производства напитков (в сопоставимых ценах) к предыдущему году"</t>
  </si>
  <si>
    <t>Целевой показатель 1.94 "Валовой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</t>
  </si>
  <si>
    <t>Целевой показатель 1.98 "Размер посевных площадей, занятых зерновыми, зернобобовыми, масличными и кормовыми сельскохозяйственными культурами в области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годах)"</t>
  </si>
  <si>
    <t>Целевой показатель 1.106 "Производство сахара белого свекловичного в твердом состоянии"</t>
  </si>
  <si>
    <t>Целевой показатель 1.111 "Производство плодоовощных консервов"</t>
  </si>
  <si>
    <t>Целевой показатель 1.107 "Производство масла подсолнечного нерафинированного и его фракций"</t>
  </si>
  <si>
    <t>Целевой показатель 1.108 "Производство муки из зерновых культур, овощных и других растительных культур, смеси из них"</t>
  </si>
  <si>
    <t>Целевой показатель 1.109 "Производство крупы"</t>
  </si>
  <si>
    <t>Целевой показатель 1.110 "Производство хлебобулочных изделий, обогащенных микронутриентами, и диетических хлебобулочных изделий"</t>
  </si>
  <si>
    <t>Целевой показатель 1.118 "Объем произведенных семян подсолнечника"</t>
  </si>
  <si>
    <t>Целевой показатель 1.95 "Производство молока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годах)"</t>
  </si>
  <si>
    <t>Целевой показатель  1.130 "Среднемесячная заработная плата работников сельского хозяйства по полному кругу организаций"</t>
  </si>
  <si>
    <t>Показатель 4.9 "Количество бланков племенных свидетельств на племенную продукцию (материал)"</t>
  </si>
  <si>
    <t>штук</t>
  </si>
  <si>
    <t>Целевой показатель 4.9 "Количество бланков племенных свидетельств на племенную продукцию (материал)"</t>
  </si>
  <si>
    <t>Степень достижения целевых показателей мероприятия 1.9.1</t>
  </si>
  <si>
    <t>Степень достижения целевых показателей мероприятия 1.9.2</t>
  </si>
  <si>
    <t>Степень достижения целевых показателей мероприятия 1.9.3</t>
  </si>
  <si>
    <t>Степень достижения целевых показателей мероприятия 1.9.4</t>
  </si>
  <si>
    <t>Степень достижения целевых показателей мероприятия 1.9.6</t>
  </si>
  <si>
    <t>Степень достижения целевых показателей мероприятия 1.10.1</t>
  </si>
  <si>
    <t>Степень достижения ожидаемых результатов мероприятия 1.10.1</t>
  </si>
  <si>
    <t>Степень достижения целевых показателей мероприятия 1.10.2</t>
  </si>
  <si>
    <t>Степень достижения ожидаемых результатов мероприятия 1.10.2</t>
  </si>
  <si>
    <t>Степень достижения целевых показателей мероприятия 1.10.3</t>
  </si>
  <si>
    <t>Степень достижения ожидаемых результатов мероприятия 1.10.3</t>
  </si>
  <si>
    <t>Степень достижения целевых показателей мероприятия 1.10.4</t>
  </si>
  <si>
    <t>Степень достижения ожидаемых результатов мероприятия 1.10.4</t>
  </si>
  <si>
    <t>Степень достижения целевых показателей мероприятия 1.10.6</t>
  </si>
  <si>
    <t>Степень достижения ожидаемых результатов мероприятия 1.10.6</t>
  </si>
  <si>
    <t>Степень достижения целевых показателей мероприятия 1.10.7</t>
  </si>
  <si>
    <t>Степень достижения ожидаемых результатов мероприятия 1.10.7</t>
  </si>
  <si>
    <t>Степень достижения целевых показателей мероприятия 1.10.8</t>
  </si>
  <si>
    <t>Степень достижения ожидаемых результатов мероприятия 1.10.8</t>
  </si>
  <si>
    <t>Степень достижения целевых показателей мероприятия 1.10.9</t>
  </si>
  <si>
    <t>Степень достижения ожидаемых результатов мероприятия 1.10.9</t>
  </si>
  <si>
    <t>1.1.3 " Государственная поддержка аккредитации ветеринарных лабораторий в национальной системе аккредитации"</t>
  </si>
  <si>
    <t>Управление ветеринарии Правительства области</t>
  </si>
  <si>
    <t>1.9.5 «Повышение продуктивности в молочном скотоводстве»</t>
  </si>
  <si>
    <t>Региональный проект 5.1 "Экспорт продукции агропромышленного комплекса" (в целях выполнения задач федерального проекта "Экспорт продукции агропромышленного комплекса")</t>
  </si>
  <si>
    <t>«Подпрограмма 5 «Эффективное вовлечение в оборот земель сельскохозяйственного назначения и развитие мелиоративного комплекса»</t>
  </si>
  <si>
    <t>Мероприятие 5.1 «Проведение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пашне»</t>
  </si>
  <si>
    <t>Мероприятие 5.2 «Подготовка проектов межевания земельных участков и на проведение кадастровых работ»</t>
  </si>
  <si>
    <t>Мероприятие 4.10 «Осуществление деятельности по обращению с животными без владельцев»</t>
  </si>
  <si>
    <t>Мероприятие 4.10.1 "Предоставление грантов в форме субсидий на организацию деятельности приютов для животных без владельцев"</t>
  </si>
  <si>
    <t>Мероприятие 4.10.2 "Проведение ветеринарных мероприятий в отношении животных без владельцев"</t>
  </si>
  <si>
    <t>произведенных за 1 квартал 2022 года за счет соответствующих источников финансового обеспечения</t>
  </si>
  <si>
    <t>за 1 квартал 2022 года</t>
  </si>
  <si>
    <t>объем экспорта продукции АПК в 2022 составит 391,6 долларов США</t>
  </si>
  <si>
    <t>1.1.2 "Государственная поддержка стимулирования увеличения производства масличных культур"</t>
  </si>
  <si>
    <t>Прирост объема производства масличных культур до 21,86 тыс. тонн</t>
  </si>
  <si>
    <t xml:space="preserve">Обеспечена
аккредитация и (или) расширена область аккредитации в национальной
системе аккредитации ветеринарных лабораторий, подведомственных
органам исполнительной власти субъектов Российской Федерации - не менее 1
</t>
  </si>
  <si>
    <t>Субъекты МСП в АПК получили государственную поддержку в рамках федерального проекта на создание и развитие производств (количество крестьянских (фермерских) хозяйств, индивидуальных предпринимателей и сельскохозяйственных потребительских кооперативов, получивших государственную поддержку в рамках федерального проекта) - не менее 20 единиц</t>
  </si>
  <si>
    <t>увеличение объемов производства продукции товарной аквакультуры, включая посадачный материал, на приспособленных и специализированных прудах, до 5377,0 тонн за счет развития естественной кормовой базы и приобретения специализированных комбикормов,  рыбопосадочного материала,  специализированной техники, оборудования и технологий</t>
  </si>
  <si>
    <t>Производство яиц в хозяйствах всех категорий - 930 млн.шт.</t>
  </si>
  <si>
    <t>Производство яиц в сельскохозяйственных организациях, крестьянских (фермерских) хозяйствах, включая индивидуальных предпринимателей- 492,1 млн. шт.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</si>
  <si>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предпринимателей- 12 тыс. т.</t>
  </si>
  <si>
    <t>своевременное обеспечение ветеринарными лекарственными средствами и препаратами для оперативной диагностики и профилактической вакцинации животных (птицы) в зонах высокого риска возникновения очагов заразных болезней, создание условий для проведения профилактических мероприятий по предупреждению очагов заразных болезней животных, обеспечения населения качественной животноводческой продукцией; количество приобретенных средств для ветеринарного применения - 400 л.</t>
  </si>
  <si>
    <t>обеспечение эпизоотического благополучия территории области и реализация системы мер по предупреждению распространения и ликвидации африканской чумы свиней (АЧС); количество приобретенных наборов для диагностики африканской чумы свиней - 19 ед</t>
  </si>
  <si>
    <t xml:space="preserve">повышение финансовой устойчивости предприятий и организаций АПК области за счет возмещения части затрат на уплату процентов по инвестиционным кредитам, привлеченным до 1 января 2017 года. Объем остатка ссудной задолженности по субсидируемым инвестиционным кредитам (займам) в АПК составит 145 728,9 тыс рублей. </t>
  </si>
  <si>
    <t xml:space="preserve">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 - 568 га; </t>
  </si>
  <si>
    <t>площадь уходных работ за многолетними насаждениями (до вступления в товарное плодоношение, но не более 3 лет с момента закладки для садов интенсивного типа) в сельскохозяйственных организациях, крестьянских (фермерских) хозяйствах и у индивидуальных предпринимателей - 0,5 тыс.га</t>
  </si>
  <si>
    <t>Количество проектов грантополучателей, реализуемых с помощью грантовой поддержки "Агропрогресс", обеспечивающих прирост объема производства сельскохозяйственной продукции в отчетном году по отношению к предыдущему году не менее чем на 8 процентов - не менее 7 ед</t>
  </si>
  <si>
    <t xml:space="preserve">Годовой показатель                                    </t>
  </si>
  <si>
    <t>Количество высокопроизводительных рабочих мест - не менее  9300 ед.</t>
  </si>
  <si>
    <t xml:space="preserve">Количество проектов грантополучателей, реализуемых с помощью грантовой поддержки на развитие семейных ферм, обеспечивающих прирост объема производства сельскохозяйственной продукции в отчетном году по отношению к предыдущему году не менее чем на 8 процентов - 6. </t>
  </si>
  <si>
    <t>Количество проектов грантополучателей, реализуемых с помощью грантовой поддержки на развитие материально-технической базы сельскохозяйственных потребительских кооперативов, обеспечивших прирост объема производства сельскохозяйственной продукции в отчетном году по отношению к предыдущему году не менее чем на 8 процентов -3 ед.</t>
  </si>
  <si>
    <t>1.9.5 "Повышение продуктивности в молочном скотоводстве"</t>
  </si>
  <si>
    <t>Прирост производства молока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2022 - 2025 годах), за отчетный период по отношению к среднему за 5 лет, предшествующих текущему, объему производства молока - 5,6 тыс.тонн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</si>
  <si>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2021 - 2025 годах) - 106,3 тыс. тонн</t>
  </si>
  <si>
    <t>объем произведенной шерсти, полученной от тонкорунных и полутонкорунных пород овец 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организациям, составит 12,3 тонн</t>
  </si>
  <si>
    <t>доля застрахованной (посадочной) площади в общей посевной (посадочной) площади составит 4,52 %</t>
  </si>
  <si>
    <t>страхование рисков потери доходов при производстве продукции животноводства в случаях гибели сельскохозяйственных животных; доля застрахованного поголовья сельскохозяйственных животных в общем поголовье составит 8,98%</t>
  </si>
  <si>
    <t>размер посевных площадей, занятых зерновыми, зернобобовыми, масличными и кормовыми сельскохозяйственными культурами в области в сельскохозяйственных организациях, крестьянских (фермерских) хозяйствах, включая индивидуальных предпринимателей), являющихся получателями субсидии - 805 тыс. га</t>
  </si>
  <si>
    <t>объем произведенных семян подсолнечника - 25,4 т</t>
  </si>
  <si>
    <t>Численность маточного товарного поголовья крупного рогатого скота специализированных мясных пород, за исключением племенных животных,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 составит 18,7 тыс. голов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</si>
  <si>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субсидии, составит 62,4 тыс. голов.</t>
  </si>
  <si>
    <t xml:space="preserve"> 1.10.9 «Средства для достижения показателей результативности по повышению продуктивности в молочном скотоводстве»</t>
  </si>
  <si>
    <t>министерство сельского хозяйства  области,   управление ветеринарии Правительства области</t>
  </si>
  <si>
    <t>повышение доступности и качества консультационных услуг для сельхозтоваропроизводителей, создание и обеспечение работы агропортала Саратовской области на сайте информационно-консультационной службы агропромышленного комплекса области; повышение качества представляемых документов на право получения субсидий и услуг по организации реализации сельскохозяйственной продукции и продуктов питания; количество проведенных консультаций - 850 шт</t>
  </si>
  <si>
    <t>обеспечение научного сопровождения реализации Государственной программы, разработка методических рекомендаций по ведению сельскохозяйственного производства с учетом природно-климатических условий области; количество разработанных научно-практических рекомендаций и мероприятий - 5 ед</t>
  </si>
  <si>
    <t xml:space="preserve">Для обеспечения реализации государственной услуги по выдаче племенных свидетельств в соответствии с постановлением Правительства Саратовской области от 4 февраля 2020 года № 58-П «О внесении изменений в постановление Правительства Саратовской области от 17 ноября 2006 года № 354-П» и необходимостью проведения закупочных процедур и заключения государственного контракта на племенную продукцию (материал) подпрограмма  дополнена мероприятием с показателем результативности – 200 штук в год
</t>
  </si>
  <si>
    <t xml:space="preserve"> за 2021 год                                                        факт</t>
  </si>
  <si>
    <t>установленные                                                      на 2022 год</t>
  </si>
  <si>
    <t>Прирост численности членов (в том числе ассоциированных членов) сельскохозяйственных потребительских кооперативов, получивших поддержку - 3 %</t>
  </si>
  <si>
    <t>Показатель 1.100.1 Доля площади, засеваемой элитными семенами, в общей площади посевов, занятой семенами сортов растений</t>
  </si>
  <si>
    <t>Показатель 1.114.1 Количество проектов грантополучателей, реализуемых с помощью грантовой поддержки "Агропрогресс", обеспечивающих прирост объема производства сельскохозяйственной продукции в отчетном году по отношению к предыдущему году не менее чем на 8 процентов</t>
  </si>
  <si>
    <t>Показатель 1.116.1 Количество проектов грантополучателей, реализуемых с помощью грантовой поддержки на развитие материально-технической базы сельскохозяйственных потребительских кооперативов, обеспечивших прирост объема производства сельскохозяйственной продукции в отчетном году по отношению к предыдущему году не менее чем на 8 процентов</t>
  </si>
  <si>
    <t>Показатель 1.120.1 Количество проектов грантополучателей, реализуемых с помощью грантовой поддержки на развитие семейных ферм, обеспечивающих прирост объема производства сельскохозяйственной продукции в отчетном году по отношению к предыдущему году не менее чем на 8 процентов</t>
  </si>
  <si>
    <t xml:space="preserve">Годовой показатель                 </t>
  </si>
  <si>
    <t>Годовой показатель. Данный показатель был исключен из соглашения о предоставлении субсидии в 2021 году</t>
  </si>
  <si>
    <t xml:space="preserve">Годовой показатель. В 2021 году финансирование не осуществлялось </t>
  </si>
  <si>
    <r>
      <t xml:space="preserve">фактическое исполнение                  </t>
    </r>
    <r>
      <rPr>
        <sz val="10.5"/>
        <rFont val="Times New Roman"/>
        <family val="1"/>
        <charset val="204"/>
      </rPr>
      <t xml:space="preserve">  (гр. 8 / гр. 4)</t>
    </r>
  </si>
  <si>
    <r>
      <t xml:space="preserve">кассовое исполнение   </t>
    </r>
    <r>
      <rPr>
        <sz val="10.5"/>
        <rFont val="Times New Roman"/>
        <family val="1"/>
        <charset val="204"/>
      </rPr>
      <t xml:space="preserve"> (гр. 7/ гр. 5)</t>
    </r>
  </si>
  <si>
    <r>
      <t xml:space="preserve">кассовое исполнение </t>
    </r>
    <r>
      <rPr>
        <sz val="10.5"/>
        <rFont val="Times New Roman"/>
        <family val="1"/>
        <charset val="204"/>
      </rPr>
      <t>(гр. 7/ гр. 6)</t>
    </r>
  </si>
  <si>
    <r>
      <t>Региональный проект 1.1 "Экспорт продукции агропромышленного комплекса"</t>
    </r>
    <r>
      <rPr>
        <sz val="11.5"/>
        <color rgb="FF000000"/>
        <rFont val="Times New Roman"/>
        <family val="1"/>
        <charset val="204"/>
      </rPr>
      <t xml:space="preserve"> (в целях выполнения задач федерального проекта "Экспорт продукции агропромышленного комплекса")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</si>
</sst>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-419]dd/mm/yyyy"/>
    <numFmt numFmtId="166" formatCode="[$-419]dd/mmm"/>
    <numFmt numFmtId="167" formatCode="#,##0.0"/>
    <numFmt numFmtId="168" formatCode="#,##0.000"/>
    <numFmt numFmtId="169" formatCode="0.000"/>
  </numFmts>
  <fonts count="48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4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2"/>
      <color rgb="FF00000A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3"/>
      <color rgb="FF00000A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name val="Times New Roman"/>
      <family val="1"/>
      <charset val="204"/>
    </font>
    <font>
      <sz val="11.5"/>
      <color rgb="FF000000"/>
      <name val="Calibri"/>
      <family val="2"/>
      <charset val="204"/>
    </font>
    <font>
      <b/>
      <sz val="11.5"/>
      <name val="Times New Roman"/>
      <family val="1"/>
      <charset val="204"/>
    </font>
    <font>
      <sz val="11.5"/>
      <name val="Calibri"/>
      <family val="2"/>
      <charset val="204"/>
    </font>
    <font>
      <b/>
      <sz val="11.5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7964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6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64" fontId="18" fillId="0" borderId="4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164" fontId="18" fillId="0" borderId="1" xfId="0" applyNumberFormat="1" applyFont="1" applyBorder="1" applyAlignment="1">
      <alignment horizontal="center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164" fontId="17" fillId="0" borderId="2" xfId="0" applyNumberFormat="1" applyFont="1" applyBorder="1" applyAlignment="1">
      <alignment horizontal="center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164" fontId="17" fillId="0" borderId="11" xfId="0" applyNumberFormat="1" applyFont="1" applyBorder="1" applyAlignment="1">
      <alignment horizontal="center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164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0" fontId="21" fillId="0" borderId="1" xfId="0" applyFont="1" applyBorder="1"/>
    <xf numFmtId="0" fontId="21" fillId="0" borderId="18" xfId="0" applyFont="1" applyBorder="1"/>
    <xf numFmtId="0" fontId="19" fillId="0" borderId="1" xfId="0" applyFont="1" applyBorder="1" applyAlignment="1">
      <alignment horizontal="left" vertical="top" wrapText="1"/>
    </xf>
    <xf numFmtId="0" fontId="17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17" fillId="0" borderId="23" xfId="0" applyFont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Alignment="1"/>
    <xf numFmtId="0" fontId="2" fillId="0" borderId="0" xfId="0" applyFont="1"/>
    <xf numFmtId="0" fontId="3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justify"/>
    </xf>
    <xf numFmtId="164" fontId="19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4" fillId="0" borderId="0" xfId="0" applyFont="1" applyBorder="1" applyAlignment="1"/>
    <xf numFmtId="0" fontId="2" fillId="0" borderId="0" xfId="0" applyFont="1" applyBorder="1"/>
    <xf numFmtId="0" fontId="2" fillId="0" borderId="0" xfId="0" applyFont="1" applyAlignment="1">
      <alignment horizontal="center" vertical="top" wrapText="1"/>
    </xf>
    <xf numFmtId="164" fontId="18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18" fillId="0" borderId="21" xfId="0" applyFont="1" applyBorder="1" applyAlignment="1">
      <alignment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18" fillId="2" borderId="20" xfId="0" applyFont="1" applyFill="1" applyBorder="1" applyAlignment="1">
      <alignment horizontal="left" vertical="top" wrapText="1"/>
    </xf>
    <xf numFmtId="0" fontId="18" fillId="2" borderId="30" xfId="0" applyFont="1" applyFill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3" xfId="0" applyFont="1" applyBorder="1" applyAlignment="1">
      <alignment vertical="top" wrapText="1"/>
    </xf>
    <xf numFmtId="1" fontId="8" fillId="0" borderId="3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164" fontId="18" fillId="0" borderId="2" xfId="0" applyNumberFormat="1" applyFont="1" applyBorder="1" applyAlignment="1">
      <alignment horizontal="center" vertical="top" wrapText="1"/>
    </xf>
    <xf numFmtId="164" fontId="10" fillId="0" borderId="2" xfId="0" applyNumberFormat="1" applyFont="1" applyBorder="1" applyAlignment="1">
      <alignment horizontal="center" vertical="top" wrapText="1"/>
    </xf>
    <xf numFmtId="166" fontId="11" fillId="2" borderId="20" xfId="0" applyNumberFormat="1" applyFont="1" applyFill="1" applyBorder="1" applyAlignment="1">
      <alignment vertical="top" wrapText="1"/>
    </xf>
    <xf numFmtId="164" fontId="18" fillId="0" borderId="30" xfId="0" applyNumberFormat="1" applyFont="1" applyBorder="1" applyAlignment="1">
      <alignment horizontal="center" vertical="top" wrapText="1"/>
    </xf>
    <xf numFmtId="166" fontId="11" fillId="2" borderId="1" xfId="0" applyNumberFormat="1" applyFont="1" applyFill="1" applyBorder="1" applyAlignment="1">
      <alignment vertical="top" wrapText="1"/>
    </xf>
    <xf numFmtId="164" fontId="18" fillId="3" borderId="30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164" fontId="10" fillId="0" borderId="4" xfId="0" applyNumberFormat="1" applyFont="1" applyBorder="1" applyAlignment="1">
      <alignment horizontal="center" vertical="top" wrapText="1"/>
    </xf>
    <xf numFmtId="164" fontId="18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17" fillId="0" borderId="31" xfId="0" applyFont="1" applyBorder="1" applyAlignment="1">
      <alignment horizontal="left" vertical="top" wrapText="1"/>
    </xf>
    <xf numFmtId="0" fontId="17" fillId="0" borderId="42" xfId="0" applyFont="1" applyBorder="1" applyAlignment="1">
      <alignment horizontal="left" vertical="top" wrapText="1"/>
    </xf>
    <xf numFmtId="0" fontId="17" fillId="0" borderId="31" xfId="0" applyFont="1" applyBorder="1" applyAlignment="1" applyProtection="1">
      <alignment vertical="top" wrapText="1"/>
      <protection locked="0"/>
    </xf>
    <xf numFmtId="0" fontId="17" fillId="0" borderId="20" xfId="0" applyFont="1" applyBorder="1" applyAlignment="1" applyProtection="1">
      <alignment vertical="top" wrapText="1"/>
      <protection locked="0"/>
    </xf>
    <xf numFmtId="0" fontId="3" fillId="0" borderId="42" xfId="0" applyFont="1" applyBorder="1" applyAlignment="1" applyProtection="1">
      <alignment vertical="top" wrapText="1"/>
      <protection locked="0"/>
    </xf>
    <xf numFmtId="0" fontId="17" fillId="0" borderId="43" xfId="0" applyFont="1" applyBorder="1" applyAlignment="1" applyProtection="1">
      <alignment horizontal="left" vertical="top" wrapText="1"/>
      <protection locked="0"/>
    </xf>
    <xf numFmtId="0" fontId="17" fillId="0" borderId="27" xfId="0" applyFont="1" applyBorder="1" applyAlignment="1">
      <alignment vertical="top" wrapText="1"/>
    </xf>
    <xf numFmtId="0" fontId="17" fillId="0" borderId="38" xfId="0" applyFont="1" applyBorder="1" applyAlignment="1">
      <alignment vertical="top" wrapText="1"/>
    </xf>
    <xf numFmtId="0" fontId="17" fillId="0" borderId="38" xfId="0" applyFont="1" applyBorder="1" applyAlignment="1">
      <alignment horizontal="left" vertical="top" wrapText="1"/>
    </xf>
    <xf numFmtId="0" fontId="17" fillId="0" borderId="28" xfId="0" applyFont="1" applyBorder="1" applyAlignment="1" applyProtection="1">
      <alignment vertical="top" wrapText="1"/>
      <protection locked="0"/>
    </xf>
    <xf numFmtId="0" fontId="17" fillId="0" borderId="29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6" borderId="1" xfId="0" applyFont="1" applyFill="1" applyBorder="1" applyAlignment="1">
      <alignment horizontal="left" vertical="top" wrapText="1"/>
    </xf>
    <xf numFmtId="164" fontId="17" fillId="6" borderId="1" xfId="0" applyNumberFormat="1" applyFont="1" applyFill="1" applyBorder="1" applyAlignment="1">
      <alignment horizontal="center" vertical="top" wrapText="1"/>
    </xf>
    <xf numFmtId="0" fontId="17" fillId="4" borderId="2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17" fillId="4" borderId="18" xfId="0" applyFont="1" applyFill="1" applyBorder="1" applyAlignment="1">
      <alignment horizontal="left" vertical="top" wrapText="1"/>
    </xf>
    <xf numFmtId="0" fontId="0" fillId="0" borderId="0" xfId="0"/>
    <xf numFmtId="0" fontId="16" fillId="0" borderId="0" xfId="0" applyFont="1"/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4" borderId="4" xfId="0" applyFont="1" applyFill="1" applyBorder="1" applyAlignment="1">
      <alignment horizontal="left" vertical="top" wrapText="1"/>
    </xf>
    <xf numFmtId="164" fontId="19" fillId="4" borderId="4" xfId="0" applyNumberFormat="1" applyFont="1" applyFill="1" applyBorder="1" applyAlignment="1">
      <alignment horizontal="center" vertical="top" wrapText="1"/>
    </xf>
    <xf numFmtId="0" fontId="19" fillId="4" borderId="17" xfId="0" applyFont="1" applyFill="1" applyBorder="1" applyAlignment="1">
      <alignment horizontal="left" vertical="top" wrapText="1"/>
    </xf>
    <xf numFmtId="164" fontId="19" fillId="4" borderId="1" xfId="0" applyNumberFormat="1" applyFont="1" applyFill="1" applyBorder="1" applyAlignment="1">
      <alignment horizontal="center" vertical="top" wrapText="1"/>
    </xf>
    <xf numFmtId="164" fontId="20" fillId="4" borderId="0" xfId="0" applyNumberFormat="1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vertical="top" wrapText="1"/>
    </xf>
    <xf numFmtId="0" fontId="19" fillId="8" borderId="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left" vertical="top" wrapText="1"/>
    </xf>
    <xf numFmtId="0" fontId="17" fillId="8" borderId="1" xfId="0" applyFont="1" applyFill="1" applyBorder="1" applyAlignment="1">
      <alignment horizontal="left" vertical="top" wrapText="1"/>
    </xf>
    <xf numFmtId="167" fontId="19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164" fontId="17" fillId="0" borderId="23" xfId="0" applyNumberFormat="1" applyFont="1" applyBorder="1" applyAlignment="1">
      <alignment vertical="top" wrapText="1"/>
    </xf>
    <xf numFmtId="164" fontId="3" fillId="0" borderId="23" xfId="0" applyNumberFormat="1" applyFont="1" applyBorder="1" applyAlignment="1">
      <alignment vertical="top" wrapText="1"/>
    </xf>
    <xf numFmtId="0" fontId="19" fillId="4" borderId="1" xfId="0" applyFont="1" applyFill="1" applyBorder="1" applyAlignment="1">
      <alignment horizontal="center" vertical="top"/>
    </xf>
    <xf numFmtId="167" fontId="17" fillId="0" borderId="1" xfId="0" applyNumberFormat="1" applyFont="1" applyBorder="1" applyAlignment="1">
      <alignment horizontal="center" vertical="top" wrapText="1"/>
    </xf>
    <xf numFmtId="167" fontId="19" fillId="0" borderId="1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0" borderId="37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18" fillId="2" borderId="1" xfId="0" applyFont="1" applyFill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168" fontId="17" fillId="0" borderId="1" xfId="0" applyNumberFormat="1" applyFont="1" applyBorder="1" applyAlignment="1">
      <alignment horizontal="center" vertical="top" wrapText="1"/>
    </xf>
    <xf numFmtId="4" fontId="19" fillId="4" borderId="1" xfId="0" applyNumberFormat="1" applyFont="1" applyFill="1" applyBorder="1" applyAlignment="1">
      <alignment horizontal="center" vertical="top"/>
    </xf>
    <xf numFmtId="4" fontId="19" fillId="4" borderId="1" xfId="0" applyNumberFormat="1" applyFont="1" applyFill="1" applyBorder="1" applyAlignment="1">
      <alignment horizontal="center" vertical="top" wrapText="1"/>
    </xf>
    <xf numFmtId="167" fontId="19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vertical="top" wrapText="1"/>
    </xf>
    <xf numFmtId="0" fontId="19" fillId="4" borderId="1" xfId="0" applyFont="1" applyFill="1" applyBorder="1" applyAlignment="1">
      <alignment horizontal="center" vertical="top" wrapText="1"/>
    </xf>
    <xf numFmtId="164" fontId="17" fillId="0" borderId="0" xfId="0" applyNumberFormat="1" applyFont="1" applyBorder="1" applyAlignment="1">
      <alignment horizontal="center" vertical="top" wrapText="1"/>
    </xf>
    <xf numFmtId="0" fontId="3" fillId="0" borderId="46" xfId="0" applyFont="1" applyBorder="1" applyAlignment="1">
      <alignment horizontal="left" vertical="top" wrapText="1"/>
    </xf>
    <xf numFmtId="0" fontId="11" fillId="5" borderId="23" xfId="0" applyFont="1" applyFill="1" applyBorder="1" applyAlignment="1">
      <alignment vertical="top" wrapText="1"/>
    </xf>
    <xf numFmtId="0" fontId="8" fillId="0" borderId="31" xfId="0" applyFont="1" applyBorder="1" applyAlignment="1">
      <alignment horizontal="center" vertical="top" wrapText="1"/>
    </xf>
    <xf numFmtId="0" fontId="11" fillId="0" borderId="20" xfId="0" applyFont="1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top" wrapText="1"/>
    </xf>
    <xf numFmtId="2" fontId="18" fillId="0" borderId="1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top" wrapText="1"/>
    </xf>
    <xf numFmtId="164" fontId="18" fillId="2" borderId="30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1" fillId="0" borderId="2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166" fontId="8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0" xfId="0" applyNumberFormat="1" applyAlignment="1">
      <alignment horizontal="center" vertical="top" wrapText="1"/>
    </xf>
    <xf numFmtId="1" fontId="18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top" wrapText="1"/>
    </xf>
    <xf numFmtId="0" fontId="11" fillId="0" borderId="21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164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1" fillId="0" borderId="0" xfId="0" applyFont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2" fontId="0" fillId="0" borderId="1" xfId="0" applyNumberFormat="1" applyBorder="1" applyAlignment="1">
      <alignment wrapText="1"/>
    </xf>
    <xf numFmtId="164" fontId="0" fillId="0" borderId="2" xfId="0" applyNumberForma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1" fontId="8" fillId="0" borderId="2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0" fontId="0" fillId="0" borderId="14" xfId="0" applyBorder="1" applyAlignment="1">
      <alignment wrapText="1"/>
    </xf>
    <xf numFmtId="0" fontId="11" fillId="0" borderId="27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164" fontId="0" fillId="0" borderId="4" xfId="0" applyNumberFormat="1" applyBorder="1" applyAlignment="1">
      <alignment horizontal="center" vertical="top" wrapText="1"/>
    </xf>
    <xf numFmtId="2" fontId="8" fillId="0" borderId="14" xfId="0" applyNumberFormat="1" applyFont="1" applyBorder="1" applyAlignment="1">
      <alignment horizontal="center" vertical="top" wrapText="1"/>
    </xf>
    <xf numFmtId="1" fontId="25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wrapText="1"/>
    </xf>
    <xf numFmtId="0" fontId="11" fillId="5" borderId="22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wrapText="1"/>
    </xf>
    <xf numFmtId="1" fontId="8" fillId="0" borderId="30" xfId="0" applyNumberFormat="1" applyFont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32" xfId="0" applyBorder="1" applyAlignment="1">
      <alignment wrapText="1"/>
    </xf>
    <xf numFmtId="0" fontId="23" fillId="0" borderId="19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11" fillId="0" borderId="34" xfId="0" applyFont="1" applyBorder="1" applyAlignment="1">
      <alignment horizontal="center" wrapText="1"/>
    </xf>
    <xf numFmtId="0" fontId="11" fillId="0" borderId="19" xfId="0" applyFont="1" applyBorder="1" applyAlignment="1">
      <alignment horizontal="center" vertical="top" wrapText="1"/>
    </xf>
    <xf numFmtId="0" fontId="1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28" fillId="0" borderId="19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wrapText="1"/>
    </xf>
    <xf numFmtId="0" fontId="9" fillId="0" borderId="19" xfId="0" applyFont="1" applyBorder="1" applyAlignment="1">
      <alignment horizontal="center" wrapText="1"/>
    </xf>
    <xf numFmtId="0" fontId="19" fillId="4" borderId="18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23" fillId="0" borderId="14" xfId="0" applyFont="1" applyBorder="1" applyAlignment="1">
      <alignment vertical="top" wrapText="1"/>
    </xf>
    <xf numFmtId="0" fontId="9" fillId="0" borderId="19" xfId="0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2" fontId="14" fillId="0" borderId="1" xfId="0" applyNumberFormat="1" applyFont="1" applyBorder="1" applyAlignment="1">
      <alignment horizontal="center" vertical="top" wrapText="1"/>
    </xf>
    <xf numFmtId="169" fontId="14" fillId="0" borderId="1" xfId="0" applyNumberFormat="1" applyFont="1" applyBorder="1" applyAlignment="1">
      <alignment horizontal="center" vertical="top" wrapText="1"/>
    </xf>
    <xf numFmtId="0" fontId="11" fillId="5" borderId="9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left" vertical="top" wrapText="1"/>
    </xf>
    <xf numFmtId="2" fontId="9" fillId="0" borderId="10" xfId="0" applyNumberFormat="1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4" fontId="17" fillId="4" borderId="1" xfId="0" applyNumberFormat="1" applyFont="1" applyFill="1" applyBorder="1" applyAlignment="1">
      <alignment horizontal="center" vertical="top" wrapText="1"/>
    </xf>
    <xf numFmtId="4" fontId="17" fillId="4" borderId="1" xfId="0" applyNumberFormat="1" applyFont="1" applyFill="1" applyBorder="1" applyAlignment="1">
      <alignment horizontal="center" vertical="top" wrapText="1"/>
    </xf>
    <xf numFmtId="0" fontId="28" fillId="0" borderId="13" xfId="0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11" fillId="5" borderId="2" xfId="0" applyFont="1" applyFill="1" applyBorder="1" applyAlignment="1">
      <alignment vertical="top" wrapText="1"/>
    </xf>
    <xf numFmtId="0" fontId="19" fillId="4" borderId="23" xfId="0" applyFont="1" applyFill="1" applyBorder="1" applyAlignment="1">
      <alignment horizontal="left" vertical="top" wrapText="1"/>
    </xf>
    <xf numFmtId="0" fontId="19" fillId="4" borderId="23" xfId="0" applyFont="1" applyFill="1" applyBorder="1" applyAlignment="1">
      <alignment horizontal="center" vertical="top"/>
    </xf>
    <xf numFmtId="0" fontId="19" fillId="4" borderId="24" xfId="0" applyFont="1" applyFill="1" applyBorder="1" applyAlignment="1">
      <alignment horizontal="left" vertical="top" wrapText="1"/>
    </xf>
    <xf numFmtId="1" fontId="19" fillId="4" borderId="1" xfId="0" applyNumberFormat="1" applyFont="1" applyFill="1" applyBorder="1" applyAlignment="1">
      <alignment horizontal="center" vertical="top" wrapText="1"/>
    </xf>
    <xf numFmtId="169" fontId="18" fillId="0" borderId="1" xfId="0" applyNumberFormat="1" applyFont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1" fillId="9" borderId="1" xfId="0" applyFont="1" applyFill="1" applyBorder="1" applyAlignment="1">
      <alignment horizontal="center" vertical="top" wrapText="1"/>
    </xf>
    <xf numFmtId="164" fontId="31" fillId="9" borderId="1" xfId="0" applyNumberFormat="1" applyFont="1" applyFill="1" applyBorder="1" applyAlignment="1">
      <alignment horizontal="center" vertical="top" wrapText="1"/>
    </xf>
    <xf numFmtId="0" fontId="31" fillId="9" borderId="2" xfId="0" applyFont="1" applyFill="1" applyBorder="1" applyAlignment="1">
      <alignment horizontal="center" vertical="top" wrapText="1"/>
    </xf>
    <xf numFmtId="0" fontId="31" fillId="9" borderId="2" xfId="0" applyFont="1" applyFill="1" applyBorder="1" applyAlignment="1">
      <alignment vertical="top" wrapText="1"/>
    </xf>
    <xf numFmtId="3" fontId="32" fillId="9" borderId="22" xfId="0" applyNumberFormat="1" applyFont="1" applyFill="1" applyBorder="1" applyAlignment="1">
      <alignment horizontal="center" vertical="top" wrapText="1"/>
    </xf>
    <xf numFmtId="3" fontId="32" fillId="9" borderId="2" xfId="0" applyNumberFormat="1" applyFont="1" applyFill="1" applyBorder="1" applyAlignment="1">
      <alignment horizontal="center" vertical="top" wrapText="1"/>
    </xf>
    <xf numFmtId="3" fontId="32" fillId="9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horizontal="center" vertical="top" wrapText="1"/>
    </xf>
    <xf numFmtId="0" fontId="0" fillId="4" borderId="0" xfId="0" applyFill="1" applyAlignment="1">
      <alignment wrapText="1"/>
    </xf>
    <xf numFmtId="167" fontId="2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5" fillId="0" borderId="30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21" xfId="0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16" fillId="0" borderId="3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0" fillId="0" borderId="3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19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vertical="top" wrapText="1"/>
    </xf>
    <xf numFmtId="0" fontId="19" fillId="5" borderId="1" xfId="0" applyFont="1" applyFill="1" applyBorder="1" applyAlignment="1">
      <alignment vertical="top" wrapText="1"/>
    </xf>
    <xf numFmtId="0" fontId="19" fillId="5" borderId="2" xfId="0" applyFont="1" applyFill="1" applyBorder="1" applyAlignment="1">
      <alignment vertical="top" wrapText="1"/>
    </xf>
    <xf numFmtId="0" fontId="17" fillId="10" borderId="2" xfId="0" applyFont="1" applyFill="1" applyBorder="1" applyAlignment="1">
      <alignment vertical="top" wrapText="1"/>
    </xf>
    <xf numFmtId="164" fontId="17" fillId="10" borderId="2" xfId="0" applyNumberFormat="1" applyFont="1" applyFill="1" applyBorder="1" applyAlignment="1">
      <alignment vertical="top" wrapText="1"/>
    </xf>
    <xf numFmtId="0" fontId="17" fillId="5" borderId="10" xfId="0" applyFont="1" applyFill="1" applyBorder="1" applyAlignment="1">
      <alignment horizontal="center" vertical="top" wrapText="1"/>
    </xf>
    <xf numFmtId="0" fontId="18" fillId="0" borderId="3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center" wrapText="1"/>
    </xf>
    <xf numFmtId="0" fontId="2" fillId="0" borderId="30" xfId="0" applyFont="1" applyBorder="1" applyAlignment="1">
      <alignment vertical="top" wrapText="1"/>
    </xf>
    <xf numFmtId="0" fontId="2" fillId="0" borderId="30" xfId="0" applyFont="1" applyBorder="1" applyAlignment="1">
      <alignment horizontal="center" wrapText="1"/>
    </xf>
    <xf numFmtId="0" fontId="18" fillId="0" borderId="30" xfId="0" applyFont="1" applyBorder="1" applyAlignment="1">
      <alignment horizontal="center" vertical="top" wrapText="1"/>
    </xf>
    <xf numFmtId="0" fontId="23" fillId="0" borderId="31" xfId="0" applyFont="1" applyBorder="1" applyAlignment="1">
      <alignment horizontal="center" wrapText="1"/>
    </xf>
    <xf numFmtId="164" fontId="10" fillId="0" borderId="30" xfId="0" applyNumberFormat="1" applyFont="1" applyBorder="1" applyAlignment="1">
      <alignment horizontal="center" vertical="top" wrapText="1"/>
    </xf>
    <xf numFmtId="0" fontId="30" fillId="0" borderId="30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left" vertical="top" wrapText="1"/>
    </xf>
    <xf numFmtId="0" fontId="28" fillId="0" borderId="31" xfId="0" applyFont="1" applyBorder="1" applyAlignment="1">
      <alignment horizontal="center" wrapText="1"/>
    </xf>
    <xf numFmtId="0" fontId="29" fillId="0" borderId="30" xfId="0" applyFont="1" applyBorder="1" applyAlignment="1">
      <alignment wrapText="1"/>
    </xf>
    <xf numFmtId="0" fontId="23" fillId="0" borderId="30" xfId="0" applyFont="1" applyBorder="1" applyAlignment="1">
      <alignment wrapText="1"/>
    </xf>
    <xf numFmtId="0" fontId="34" fillId="0" borderId="1" xfId="0" applyFont="1" applyBorder="1" applyAlignment="1">
      <alignment horizontal="center" vertical="top" wrapText="1"/>
    </xf>
    <xf numFmtId="0" fontId="23" fillId="0" borderId="30" xfId="0" applyFont="1" applyBorder="1" applyAlignment="1">
      <alignment wrapText="1"/>
    </xf>
    <xf numFmtId="0" fontId="18" fillId="0" borderId="30" xfId="0" applyFont="1" applyBorder="1" applyAlignment="1">
      <alignment horizontal="center" wrapText="1"/>
    </xf>
    <xf numFmtId="0" fontId="9" fillId="11" borderId="19" xfId="0" applyFont="1" applyFill="1" applyBorder="1" applyAlignment="1">
      <alignment horizontal="center" wrapText="1"/>
    </xf>
    <xf numFmtId="0" fontId="9" fillId="11" borderId="9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1" fillId="0" borderId="20" xfId="0" applyFont="1" applyBorder="1" applyAlignment="1">
      <alignment horizontal="left" wrapText="1"/>
    </xf>
    <xf numFmtId="0" fontId="10" fillId="0" borderId="3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wrapText="1"/>
    </xf>
    <xf numFmtId="0" fontId="9" fillId="0" borderId="20" xfId="0" applyFont="1" applyBorder="1" applyAlignment="1">
      <alignment horizontal="left" vertical="center" wrapText="1"/>
    </xf>
    <xf numFmtId="2" fontId="10" fillId="0" borderId="30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14" fillId="4" borderId="1" xfId="0" applyNumberFormat="1" applyFont="1" applyFill="1" applyBorder="1" applyAlignment="1">
      <alignment horizontal="center" vertical="top"/>
    </xf>
    <xf numFmtId="0" fontId="10" fillId="0" borderId="20" xfId="0" applyFont="1" applyBorder="1" applyAlignment="1">
      <alignment horizontal="center" wrapText="1"/>
    </xf>
    <xf numFmtId="0" fontId="10" fillId="0" borderId="30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0" fillId="0" borderId="30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9" fillId="0" borderId="21" xfId="0" applyFont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left" wrapText="1"/>
    </xf>
    <xf numFmtId="0" fontId="0" fillId="0" borderId="47" xfId="0" applyFont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36" fillId="0" borderId="30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1" fillId="12" borderId="30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top" wrapText="1"/>
    </xf>
    <xf numFmtId="0" fontId="34" fillId="12" borderId="1" xfId="0" applyFont="1" applyFill="1" applyBorder="1" applyAlignment="1">
      <alignment horizontal="center" vertical="top" wrapText="1"/>
    </xf>
    <xf numFmtId="0" fontId="36" fillId="12" borderId="1" xfId="0" applyFont="1" applyFill="1" applyBorder="1" applyAlignment="1">
      <alignment horizontal="center" vertical="top" wrapText="1"/>
    </xf>
    <xf numFmtId="0" fontId="9" fillId="12" borderId="30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top" wrapText="1"/>
    </xf>
    <xf numFmtId="0" fontId="13" fillId="7" borderId="0" xfId="0" applyFont="1" applyFill="1" applyAlignment="1" applyProtection="1">
      <alignment horizontal="center"/>
      <protection locked="0"/>
    </xf>
    <xf numFmtId="0" fontId="12" fillId="7" borderId="0" xfId="0" applyFont="1" applyFill="1" applyAlignment="1">
      <alignment horizontal="center"/>
    </xf>
    <xf numFmtId="0" fontId="37" fillId="7" borderId="0" xfId="0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 vertical="top" wrapText="1"/>
    </xf>
    <xf numFmtId="0" fontId="19" fillId="4" borderId="18" xfId="0" applyFont="1" applyFill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0" borderId="31" xfId="0" applyFont="1" applyBorder="1" applyAlignment="1" applyProtection="1">
      <alignment vertical="top" wrapText="1"/>
      <protection locked="0"/>
    </xf>
    <xf numFmtId="0" fontId="2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>
      <alignment vertical="top" wrapText="1"/>
    </xf>
    <xf numFmtId="0" fontId="17" fillId="4" borderId="4" xfId="0" applyFont="1" applyFill="1" applyBorder="1" applyAlignment="1">
      <alignment horizontal="left" vertical="top" wrapText="1"/>
    </xf>
    <xf numFmtId="164" fontId="17" fillId="4" borderId="44" xfId="0" applyNumberFormat="1" applyFont="1" applyFill="1" applyBorder="1" applyAlignment="1">
      <alignment vertical="top" wrapText="1"/>
    </xf>
    <xf numFmtId="0" fontId="17" fillId="4" borderId="45" xfId="0" applyFont="1" applyFill="1" applyBorder="1" applyAlignment="1">
      <alignment vertical="top" wrapText="1"/>
    </xf>
    <xf numFmtId="164" fontId="19" fillId="4" borderId="1" xfId="0" applyNumberFormat="1" applyFont="1" applyFill="1" applyBorder="1" applyAlignment="1">
      <alignment horizontal="left" vertical="top" wrapText="1"/>
    </xf>
    <xf numFmtId="0" fontId="17" fillId="4" borderId="31" xfId="0" applyFont="1" applyFill="1" applyBorder="1" applyAlignment="1" applyProtection="1">
      <alignment vertical="top" wrapText="1"/>
      <protection locked="0"/>
    </xf>
    <xf numFmtId="0" fontId="17" fillId="4" borderId="1" xfId="0" applyFont="1" applyFill="1" applyBorder="1" applyAlignment="1" applyProtection="1">
      <alignment vertical="top" wrapText="1"/>
      <protection locked="0"/>
    </xf>
    <xf numFmtId="167" fontId="17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wrapText="1"/>
    </xf>
    <xf numFmtId="164" fontId="19" fillId="4" borderId="1" xfId="0" applyNumberFormat="1" applyFont="1" applyFill="1" applyBorder="1" applyAlignment="1">
      <alignment horizontal="center" vertical="center" wrapText="1"/>
    </xf>
    <xf numFmtId="168" fontId="19" fillId="0" borderId="1" xfId="0" applyNumberFormat="1" applyFont="1" applyBorder="1" applyAlignment="1">
      <alignment horizontal="center" vertical="top" wrapText="1"/>
    </xf>
    <xf numFmtId="0" fontId="17" fillId="0" borderId="44" xfId="0" applyFont="1" applyBorder="1" applyAlignment="1">
      <alignment vertical="top" wrapText="1"/>
    </xf>
    <xf numFmtId="0" fontId="17" fillId="0" borderId="14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164" fontId="18" fillId="0" borderId="44" xfId="0" applyNumberFormat="1" applyFont="1" applyBorder="1" applyAlignment="1">
      <alignment horizontal="center" vertical="top" wrapText="1"/>
    </xf>
    <xf numFmtId="164" fontId="18" fillId="0" borderId="14" xfId="0" applyNumberFormat="1" applyFont="1" applyBorder="1" applyAlignment="1">
      <alignment horizontal="center" vertical="top" wrapText="1"/>
    </xf>
    <xf numFmtId="164" fontId="18" fillId="0" borderId="4" xfId="0" applyNumberFormat="1" applyFont="1" applyBorder="1" applyAlignment="1">
      <alignment horizontal="center" vertical="top" wrapText="1"/>
    </xf>
    <xf numFmtId="0" fontId="17" fillId="0" borderId="4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4" borderId="4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7" fillId="0" borderId="39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center" vertical="top" wrapText="1"/>
    </xf>
    <xf numFmtId="0" fontId="17" fillId="0" borderId="46" xfId="0" applyFont="1" applyBorder="1" applyAlignment="1">
      <alignment horizontal="left" vertical="top" wrapText="1"/>
    </xf>
    <xf numFmtId="0" fontId="17" fillId="0" borderId="34" xfId="0" applyFont="1" applyBorder="1" applyAlignment="1">
      <alignment horizontal="left" vertical="top" wrapText="1"/>
    </xf>
    <xf numFmtId="0" fontId="17" fillId="0" borderId="42" xfId="0" applyFont="1" applyBorder="1" applyAlignment="1">
      <alignment horizontal="left" vertical="top" wrapText="1"/>
    </xf>
    <xf numFmtId="0" fontId="17" fillId="0" borderId="48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7" fillId="0" borderId="31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0" borderId="40" xfId="0" applyFont="1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19" fillId="4" borderId="2" xfId="0" applyFont="1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17" fillId="0" borderId="20" xfId="0" applyFont="1" applyBorder="1" applyAlignment="1" applyProtection="1">
      <alignment vertical="top" wrapText="1"/>
      <protection locked="0"/>
    </xf>
    <xf numFmtId="0" fontId="17" fillId="0" borderId="31" xfId="0" applyFont="1" applyBorder="1" applyAlignment="1" applyProtection="1">
      <alignment vertical="top" wrapText="1"/>
      <protection locked="0"/>
    </xf>
    <xf numFmtId="0" fontId="17" fillId="4" borderId="2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17" fillId="4" borderId="10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horizontal="left" vertical="top" wrapText="1"/>
    </xf>
    <xf numFmtId="0" fontId="22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center" vertical="top" wrapText="1"/>
    </xf>
    <xf numFmtId="0" fontId="10" fillId="0" borderId="20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8" fillId="0" borderId="20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2" fillId="0" borderId="31" xfId="0" applyFont="1" applyBorder="1" applyAlignment="1">
      <alignment horizontal="left" wrapText="1"/>
    </xf>
    <xf numFmtId="0" fontId="9" fillId="0" borderId="30" xfId="0" applyFont="1" applyBorder="1" applyAlignment="1">
      <alignment horizontal="left" vertical="top" wrapText="1"/>
    </xf>
    <xf numFmtId="0" fontId="33" fillId="0" borderId="30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10" fillId="0" borderId="20" xfId="0" applyFont="1" applyBorder="1" applyAlignment="1">
      <alignment horizontal="left" wrapText="1"/>
    </xf>
    <xf numFmtId="0" fontId="0" fillId="0" borderId="30" xfId="0" applyBorder="1" applyAlignment="1">
      <alignment wrapText="1"/>
    </xf>
    <xf numFmtId="0" fontId="0" fillId="0" borderId="21" xfId="0" applyBorder="1" applyAlignment="1">
      <alignment wrapText="1"/>
    </xf>
    <xf numFmtId="0" fontId="9" fillId="0" borderId="20" xfId="0" applyFont="1" applyBorder="1" applyAlignment="1">
      <alignment horizontal="left" vertical="top" wrapText="1"/>
    </xf>
    <xf numFmtId="0" fontId="33" fillId="0" borderId="30" xfId="0" applyFont="1" applyBorder="1" applyAlignment="1">
      <alignment vertical="top" wrapText="1"/>
    </xf>
    <xf numFmtId="0" fontId="33" fillId="0" borderId="21" xfId="0" applyFont="1" applyBorder="1" applyAlignment="1">
      <alignment vertical="top" wrapText="1"/>
    </xf>
    <xf numFmtId="0" fontId="10" fillId="0" borderId="30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10" fillId="0" borderId="20" xfId="0" applyFont="1" applyBorder="1" applyAlignment="1">
      <alignment horizontal="center" vertical="top" wrapText="1"/>
    </xf>
    <xf numFmtId="0" fontId="0" fillId="0" borderId="3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9" fillId="0" borderId="20" xfId="0" applyFont="1" applyBorder="1" applyAlignment="1">
      <alignment vertical="top" wrapText="1"/>
    </xf>
    <xf numFmtId="0" fontId="35" fillId="0" borderId="30" xfId="0" applyFont="1" applyBorder="1" applyAlignment="1">
      <alignment wrapText="1"/>
    </xf>
    <xf numFmtId="0" fontId="35" fillId="0" borderId="21" xfId="0" applyFont="1" applyBorder="1" applyAlignment="1">
      <alignment wrapText="1"/>
    </xf>
    <xf numFmtId="2" fontId="8" fillId="5" borderId="24" xfId="0" applyNumberFormat="1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wrapText="1"/>
    </xf>
    <xf numFmtId="0" fontId="22" fillId="0" borderId="0" xfId="0" applyFont="1" applyBorder="1" applyAlignment="1">
      <alignment horizontal="center" wrapText="1"/>
    </xf>
    <xf numFmtId="0" fontId="31" fillId="9" borderId="6" xfId="0" applyFont="1" applyFill="1" applyBorder="1" applyAlignment="1">
      <alignment horizontal="center" vertical="top" wrapText="1"/>
    </xf>
    <xf numFmtId="0" fontId="31" fillId="9" borderId="7" xfId="0" applyFont="1" applyFill="1" applyBorder="1" applyAlignment="1">
      <alignment horizontal="center" vertical="top" wrapText="1"/>
    </xf>
    <xf numFmtId="0" fontId="31" fillId="9" borderId="8" xfId="0" applyFont="1" applyFill="1" applyBorder="1" applyAlignment="1">
      <alignment horizontal="center" vertical="top" wrapText="1"/>
    </xf>
    <xf numFmtId="164" fontId="31" fillId="9" borderId="1" xfId="0" applyNumberFormat="1" applyFont="1" applyFill="1" applyBorder="1" applyAlignment="1">
      <alignment horizontal="center" vertical="top" wrapText="1"/>
    </xf>
    <xf numFmtId="0" fontId="31" fillId="9" borderId="1" xfId="0" applyFont="1" applyFill="1" applyBorder="1" applyAlignment="1">
      <alignment horizontal="center" vertical="top" wrapText="1"/>
    </xf>
    <xf numFmtId="0" fontId="31" fillId="9" borderId="2" xfId="0" applyFont="1" applyFill="1" applyBorder="1" applyAlignment="1">
      <alignment horizontal="center" vertical="top" wrapText="1"/>
    </xf>
    <xf numFmtId="0" fontId="31" fillId="9" borderId="18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wrapText="1"/>
    </xf>
    <xf numFmtId="0" fontId="18" fillId="2" borderId="18" xfId="0" applyFont="1" applyFill="1" applyBorder="1" applyAlignment="1">
      <alignment horizontal="left" vertical="top" wrapText="1"/>
    </xf>
    <xf numFmtId="0" fontId="18" fillId="0" borderId="3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164" fontId="18" fillId="2" borderId="1" xfId="0" applyNumberFormat="1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2" fontId="8" fillId="2" borderId="24" xfId="0" applyNumberFormat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top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1" xfId="0" applyFont="1" applyBorder="1" applyAlignment="1">
      <alignment horizontal="left" wrapText="1"/>
    </xf>
    <xf numFmtId="0" fontId="16" fillId="0" borderId="3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40" xfId="0" applyFont="1" applyBorder="1" applyAlignment="1">
      <alignment horizontal="left" wrapText="1"/>
    </xf>
    <xf numFmtId="0" fontId="15" fillId="0" borderId="36" xfId="0" applyFont="1" applyBorder="1" applyAlignment="1">
      <alignment horizontal="left" wrapText="1"/>
    </xf>
    <xf numFmtId="0" fontId="15" fillId="0" borderId="37" xfId="0" applyFont="1" applyBorder="1" applyAlignment="1">
      <alignment horizontal="left" wrapText="1"/>
    </xf>
    <xf numFmtId="0" fontId="14" fillId="0" borderId="31" xfId="0" applyFont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5" fillId="0" borderId="30" xfId="0" applyFont="1" applyBorder="1" applyAlignment="1">
      <alignment horizontal="left" wrapText="1"/>
    </xf>
    <xf numFmtId="0" fontId="15" fillId="0" borderId="21" xfId="0" applyFont="1" applyBorder="1" applyAlignment="1">
      <alignment horizontal="left" wrapText="1"/>
    </xf>
    <xf numFmtId="0" fontId="18" fillId="6" borderId="19" xfId="0" applyFont="1" applyFill="1" applyBorder="1" applyAlignment="1">
      <alignment horizontal="left" vertical="top" wrapText="1"/>
    </xf>
    <xf numFmtId="2" fontId="8" fillId="5" borderId="10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164" fontId="18" fillId="0" borderId="16" xfId="0" applyNumberFormat="1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33" fillId="0" borderId="30" xfId="0" applyFont="1" applyBorder="1" applyAlignment="1">
      <alignment horizontal="left" vertical="top" wrapText="1"/>
    </xf>
    <xf numFmtId="0" fontId="9" fillId="0" borderId="30" xfId="0" applyFont="1" applyBorder="1" applyAlignment="1">
      <alignment wrapText="1"/>
    </xf>
    <xf numFmtId="0" fontId="23" fillId="0" borderId="30" xfId="0" applyFont="1" applyBorder="1" applyAlignment="1">
      <alignment wrapText="1"/>
    </xf>
    <xf numFmtId="0" fontId="9" fillId="11" borderId="18" xfId="0" applyFont="1" applyFill="1" applyBorder="1" applyAlignment="1">
      <alignment horizontal="left" vertical="top" wrapText="1"/>
    </xf>
    <xf numFmtId="0" fontId="18" fillId="0" borderId="20" xfId="0" applyFont="1" applyBorder="1" applyAlignment="1">
      <alignment vertical="top" wrapText="1"/>
    </xf>
    <xf numFmtId="0" fontId="16" fillId="0" borderId="30" xfId="0" applyFont="1" applyBorder="1" applyAlignment="1">
      <alignment wrapText="1"/>
    </xf>
    <xf numFmtId="0" fontId="16" fillId="0" borderId="32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6" fillId="0" borderId="1" xfId="0" applyFont="1" applyBorder="1" applyAlignment="1"/>
    <xf numFmtId="0" fontId="10" fillId="0" borderId="35" xfId="0" applyFont="1" applyBorder="1" applyAlignment="1">
      <alignment horizontal="left" vertical="top" wrapText="1"/>
    </xf>
    <xf numFmtId="0" fontId="0" fillId="0" borderId="36" xfId="0" applyBorder="1" applyAlignment="1">
      <alignment wrapText="1"/>
    </xf>
    <xf numFmtId="0" fontId="0" fillId="0" borderId="33" xfId="0" applyBorder="1" applyAlignment="1">
      <alignment wrapText="1"/>
    </xf>
    <xf numFmtId="0" fontId="15" fillId="0" borderId="30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0" fontId="14" fillId="0" borderId="20" xfId="0" applyFont="1" applyBorder="1" applyAlignment="1">
      <alignment horizontal="left" wrapText="1"/>
    </xf>
    <xf numFmtId="0" fontId="2" fillId="0" borderId="36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vertical="top" wrapText="1"/>
    </xf>
    <xf numFmtId="0" fontId="10" fillId="0" borderId="20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0" fillId="0" borderId="2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2" fontId="3" fillId="5" borderId="24" xfId="0" applyNumberFormat="1" applyFont="1" applyFill="1" applyBorder="1" applyAlignment="1">
      <alignment horizontal="center" vertical="center" wrapText="1"/>
    </xf>
    <xf numFmtId="2" fontId="8" fillId="5" borderId="10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3" fillId="4" borderId="20" xfId="0" applyFont="1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wrapText="1"/>
    </xf>
    <xf numFmtId="0" fontId="11" fillId="0" borderId="3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9" fillId="11" borderId="35" xfId="0" applyFont="1" applyFill="1" applyBorder="1" applyAlignment="1">
      <alignment vertical="center" wrapText="1"/>
    </xf>
    <xf numFmtId="0" fontId="35" fillId="11" borderId="36" xfId="0" applyFont="1" applyFill="1" applyBorder="1" applyAlignment="1">
      <alignment vertical="center" wrapText="1"/>
    </xf>
    <xf numFmtId="0" fontId="35" fillId="11" borderId="33" xfId="0" applyFont="1" applyFill="1" applyBorder="1" applyAlignment="1">
      <alignment vertical="center" wrapText="1"/>
    </xf>
    <xf numFmtId="0" fontId="2" fillId="7" borderId="0" xfId="0" applyFont="1" applyFill="1" applyAlignment="1" applyProtection="1">
      <alignment horizontal="left"/>
      <protection locked="0"/>
    </xf>
    <xf numFmtId="0" fontId="2" fillId="7" borderId="0" xfId="0" applyFont="1" applyFill="1" applyProtection="1">
      <protection locked="0"/>
    </xf>
    <xf numFmtId="0" fontId="2" fillId="7" borderId="0" xfId="0" applyFont="1" applyFill="1" applyBorder="1" applyAlignment="1">
      <alignment horizontal="left"/>
    </xf>
    <xf numFmtId="0" fontId="2" fillId="7" borderId="0" xfId="0" applyFont="1" applyFill="1"/>
    <xf numFmtId="0" fontId="0" fillId="4" borderId="0" xfId="0" applyFill="1"/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/>
    </xf>
    <xf numFmtId="0" fontId="4" fillId="7" borderId="0" xfId="0" applyFont="1" applyFill="1" applyAlignment="1">
      <alignment horizontal="left"/>
    </xf>
    <xf numFmtId="0" fontId="5" fillId="7" borderId="0" xfId="0" applyFont="1" applyFill="1" applyAlignment="1" applyProtection="1">
      <protection locked="0"/>
    </xf>
    <xf numFmtId="0" fontId="6" fillId="7" borderId="0" xfId="0" applyFont="1" applyFill="1" applyAlignment="1" applyProtection="1">
      <protection locked="0"/>
    </xf>
    <xf numFmtId="0" fontId="38" fillId="7" borderId="1" xfId="0" applyFont="1" applyFill="1" applyBorder="1" applyAlignment="1">
      <alignment horizontal="left" vertical="top" wrapText="1"/>
    </xf>
    <xf numFmtId="0" fontId="38" fillId="7" borderId="1" xfId="0" applyFont="1" applyFill="1" applyBorder="1" applyAlignment="1" applyProtection="1">
      <alignment horizontal="center" vertical="top" wrapText="1"/>
      <protection locked="0"/>
    </xf>
    <xf numFmtId="0" fontId="38" fillId="7" borderId="1" xfId="0" applyFont="1" applyFill="1" applyBorder="1" applyAlignment="1">
      <alignment horizontal="center" vertical="top" wrapText="1"/>
    </xf>
    <xf numFmtId="0" fontId="38" fillId="7" borderId="1" xfId="0" applyFont="1" applyFill="1" applyBorder="1" applyAlignment="1">
      <alignment horizontal="center" vertical="top" wrapText="1"/>
    </xf>
    <xf numFmtId="0" fontId="39" fillId="7" borderId="1" xfId="0" applyFont="1" applyFill="1" applyBorder="1" applyAlignment="1">
      <alignment horizontal="center" vertical="top" wrapText="1"/>
    </xf>
    <xf numFmtId="0" fontId="41" fillId="7" borderId="1" xfId="0" applyFont="1" applyFill="1" applyBorder="1" applyAlignment="1" applyProtection="1">
      <alignment horizontal="left" vertical="top" wrapText="1"/>
      <protection locked="0"/>
    </xf>
    <xf numFmtId="0" fontId="42" fillId="7" borderId="1" xfId="0" applyFont="1" applyFill="1" applyBorder="1" applyAlignment="1" applyProtection="1">
      <alignment horizontal="left" vertical="top" wrapText="1"/>
      <protection locked="0"/>
    </xf>
    <xf numFmtId="0" fontId="43" fillId="7" borderId="1" xfId="0" applyFont="1" applyFill="1" applyBorder="1" applyAlignment="1" applyProtection="1">
      <alignment horizontal="left" vertical="top" wrapText="1"/>
      <protection locked="0"/>
    </xf>
    <xf numFmtId="164" fontId="43" fillId="7" borderId="1" xfId="0" applyNumberFormat="1" applyFont="1" applyFill="1" applyBorder="1" applyAlignment="1" applyProtection="1">
      <alignment horizontal="center" vertical="top" wrapText="1"/>
      <protection locked="0"/>
    </xf>
    <xf numFmtId="0" fontId="42" fillId="7" borderId="1" xfId="0" applyFont="1" applyFill="1" applyBorder="1" applyAlignment="1">
      <alignment horizontal="center" vertical="top"/>
    </xf>
    <xf numFmtId="0" fontId="44" fillId="7" borderId="1" xfId="0" applyFont="1" applyFill="1" applyBorder="1" applyAlignment="1" applyProtection="1">
      <alignment horizontal="center" vertical="top"/>
      <protection locked="0"/>
    </xf>
    <xf numFmtId="0" fontId="41" fillId="7" borderId="2" xfId="0" applyFont="1" applyFill="1" applyBorder="1" applyAlignment="1" applyProtection="1">
      <alignment horizontal="left" vertical="top" wrapText="1"/>
      <protection locked="0"/>
    </xf>
    <xf numFmtId="0" fontId="43" fillId="7" borderId="1" xfId="0" applyFont="1" applyFill="1" applyBorder="1" applyAlignment="1" applyProtection="1">
      <alignment horizontal="left" vertical="top" wrapText="1"/>
      <protection locked="0"/>
    </xf>
    <xf numFmtId="0" fontId="45" fillId="7" borderId="1" xfId="0" applyFont="1" applyFill="1" applyBorder="1" applyAlignment="1" applyProtection="1">
      <alignment horizontal="left" vertical="top" wrapText="1"/>
      <protection locked="0"/>
    </xf>
    <xf numFmtId="0" fontId="43" fillId="7" borderId="1" xfId="0" applyFont="1" applyFill="1" applyBorder="1" applyAlignment="1" applyProtection="1">
      <alignment horizontal="center" vertical="top" wrapText="1"/>
      <protection locked="0"/>
    </xf>
    <xf numFmtId="0" fontId="42" fillId="7" borderId="1" xfId="0" applyFont="1" applyFill="1" applyBorder="1" applyAlignment="1" applyProtection="1">
      <alignment horizontal="center" vertical="top" wrapText="1"/>
      <protection locked="0"/>
    </xf>
    <xf numFmtId="0" fontId="42" fillId="7" borderId="2" xfId="0" applyFont="1" applyFill="1" applyBorder="1" applyAlignment="1" applyProtection="1">
      <alignment horizontal="left" vertical="top" wrapText="1"/>
      <protection locked="0"/>
    </xf>
    <xf numFmtId="0" fontId="43" fillId="7" borderId="2" xfId="0" applyFont="1" applyFill="1" applyBorder="1" applyAlignment="1" applyProtection="1">
      <alignment horizontal="left" vertical="top" wrapText="1"/>
      <protection locked="0"/>
    </xf>
    <xf numFmtId="164" fontId="43" fillId="7" borderId="2" xfId="0" applyNumberFormat="1" applyFont="1" applyFill="1" applyBorder="1" applyAlignment="1" applyProtection="1">
      <alignment horizontal="center" vertical="top" wrapText="1"/>
      <protection locked="0"/>
    </xf>
    <xf numFmtId="0" fontId="41" fillId="7" borderId="3" xfId="0" applyFont="1" applyFill="1" applyBorder="1" applyAlignment="1" applyProtection="1">
      <alignment horizontal="center" vertical="top" wrapText="1"/>
      <protection locked="0"/>
    </xf>
    <xf numFmtId="0" fontId="41" fillId="7" borderId="4" xfId="0" applyFont="1" applyFill="1" applyBorder="1" applyAlignment="1" applyProtection="1">
      <alignment horizontal="left" vertical="top" wrapText="1"/>
      <protection locked="0"/>
    </xf>
    <xf numFmtId="0" fontId="42" fillId="7" borderId="4" xfId="0" applyFont="1" applyFill="1" applyBorder="1" applyAlignment="1" applyProtection="1">
      <alignment horizontal="left" vertical="top" wrapText="1"/>
      <protection locked="0"/>
    </xf>
    <xf numFmtId="0" fontId="43" fillId="7" borderId="4" xfId="0" applyFont="1" applyFill="1" applyBorder="1" applyAlignment="1" applyProtection="1">
      <alignment horizontal="left" vertical="top" wrapText="1"/>
      <protection locked="0"/>
    </xf>
    <xf numFmtId="164" fontId="43" fillId="7" borderId="4" xfId="0" applyNumberFormat="1" applyFont="1" applyFill="1" applyBorder="1" applyAlignment="1" applyProtection="1">
      <alignment horizontal="center" vertical="top" wrapText="1"/>
      <protection locked="0"/>
    </xf>
    <xf numFmtId="164" fontId="42" fillId="7" borderId="2" xfId="0" applyNumberFormat="1" applyFont="1" applyFill="1" applyBorder="1" applyAlignment="1" applyProtection="1">
      <alignment horizontal="left" vertical="top" wrapText="1"/>
      <protection locked="0"/>
    </xf>
    <xf numFmtId="164" fontId="46" fillId="7" borderId="1" xfId="0" applyNumberFormat="1" applyFont="1" applyFill="1" applyBorder="1" applyAlignment="1" applyProtection="1">
      <alignment horizontal="left" vertical="top"/>
      <protection locked="0"/>
    </xf>
    <xf numFmtId="164" fontId="43" fillId="7" borderId="1" xfId="0" applyNumberFormat="1" applyFont="1" applyFill="1" applyBorder="1" applyAlignment="1" applyProtection="1">
      <alignment horizontal="left" vertical="top" wrapText="1"/>
      <protection locked="0"/>
    </xf>
    <xf numFmtId="164" fontId="43" fillId="7" borderId="2" xfId="0" applyNumberFormat="1" applyFont="1" applyFill="1" applyBorder="1" applyAlignment="1" applyProtection="1">
      <alignment horizontal="left" vertical="top" wrapText="1"/>
      <protection locked="0"/>
    </xf>
    <xf numFmtId="164" fontId="42" fillId="7" borderId="1" xfId="0" applyNumberFormat="1" applyFont="1" applyFill="1" applyBorder="1" applyAlignment="1" applyProtection="1">
      <alignment horizontal="left" vertical="top" wrapText="1"/>
      <protection locked="0"/>
    </xf>
    <xf numFmtId="165" fontId="42" fillId="7" borderId="1" xfId="0" applyNumberFormat="1" applyFont="1" applyFill="1" applyBorder="1" applyAlignment="1" applyProtection="1">
      <alignment horizontal="left" vertical="top" wrapText="1"/>
      <protection locked="0"/>
    </xf>
    <xf numFmtId="165" fontId="42" fillId="7" borderId="2" xfId="0" applyNumberFormat="1" applyFont="1" applyFill="1" applyBorder="1" applyAlignment="1" applyProtection="1">
      <alignment horizontal="left" vertical="top" wrapText="1"/>
      <protection locked="0"/>
    </xf>
    <xf numFmtId="0" fontId="44" fillId="4" borderId="14" xfId="0" applyFont="1" applyFill="1" applyBorder="1" applyAlignment="1">
      <alignment horizontal="left" vertical="top" wrapText="1"/>
    </xf>
    <xf numFmtId="0" fontId="44" fillId="4" borderId="4" xfId="0" applyFont="1" applyFill="1" applyBorder="1" applyAlignment="1">
      <alignment horizontal="left" vertical="top" wrapText="1"/>
    </xf>
    <xf numFmtId="0" fontId="42" fillId="7" borderId="1" xfId="0" applyFont="1" applyFill="1" applyBorder="1" applyAlignment="1" applyProtection="1">
      <alignment vertical="top" wrapText="1"/>
      <protection locked="0"/>
    </xf>
    <xf numFmtId="0" fontId="41" fillId="7" borderId="5" xfId="0" applyFont="1" applyFill="1" applyBorder="1" applyAlignment="1" applyProtection="1">
      <alignment horizontal="center" vertical="top" wrapText="1"/>
      <protection locked="0"/>
    </xf>
    <xf numFmtId="0" fontId="41" fillId="7" borderId="1" xfId="0" applyFont="1" applyFill="1" applyBorder="1" applyAlignment="1" applyProtection="1">
      <alignment horizontal="left" vertical="top"/>
      <protection locked="0"/>
    </xf>
    <xf numFmtId="0" fontId="42" fillId="7" borderId="1" xfId="0" applyFont="1" applyFill="1" applyBorder="1" applyAlignment="1" applyProtection="1">
      <alignment horizontal="center" vertical="top"/>
      <protection locked="0"/>
    </xf>
    <xf numFmtId="164" fontId="42" fillId="7" borderId="1" xfId="0" applyNumberFormat="1" applyFont="1" applyFill="1" applyBorder="1" applyAlignment="1" applyProtection="1">
      <alignment horizontal="center" vertical="top"/>
      <protection locked="0"/>
    </xf>
    <xf numFmtId="0" fontId="42" fillId="4" borderId="2" xfId="0" applyFont="1" applyFill="1" applyBorder="1" applyAlignment="1">
      <alignment horizontal="left" vertical="top" wrapText="1"/>
    </xf>
    <xf numFmtId="0" fontId="42" fillId="4" borderId="14" xfId="0" applyFont="1" applyFill="1" applyBorder="1" applyAlignment="1">
      <alignment horizontal="left" vertical="top" wrapText="1"/>
    </xf>
    <xf numFmtId="0" fontId="42" fillId="4" borderId="4" xfId="0" applyFont="1" applyFill="1" applyBorder="1" applyAlignment="1">
      <alignment horizontal="left" vertical="top" wrapText="1"/>
    </xf>
    <xf numFmtId="0" fontId="42" fillId="7" borderId="1" xfId="0" applyFont="1" applyFill="1" applyBorder="1" applyAlignment="1" applyProtection="1">
      <alignment vertical="top" wrapText="1"/>
      <protection locked="0"/>
    </xf>
    <xf numFmtId="0" fontId="44" fillId="4" borderId="1" xfId="0" applyFont="1" applyFill="1" applyBorder="1" applyAlignment="1">
      <alignment horizontal="left" vertical="top" wrapText="1"/>
    </xf>
    <xf numFmtId="0" fontId="44" fillId="4" borderId="1" xfId="0" applyFont="1" applyFill="1" applyBorder="1" applyAlignment="1">
      <alignment vertical="top" wrapText="1"/>
    </xf>
    <xf numFmtId="0" fontId="41" fillId="7" borderId="1" xfId="0" applyFont="1" applyFill="1" applyBorder="1" applyAlignment="1" applyProtection="1">
      <alignment horizontal="center" vertical="top"/>
      <protection locked="0"/>
    </xf>
    <xf numFmtId="0" fontId="47" fillId="4" borderId="1" xfId="0" applyFont="1" applyFill="1" applyBorder="1" applyAlignment="1">
      <alignment horizontal="center" vertical="top"/>
    </xf>
    <xf numFmtId="0" fontId="42" fillId="7" borderId="2" xfId="0" applyFont="1" applyFill="1" applyBorder="1" applyAlignment="1" applyProtection="1">
      <alignment vertical="top" wrapText="1"/>
      <protection locked="0"/>
    </xf>
    <xf numFmtId="0" fontId="44" fillId="4" borderId="14" xfId="0" applyFont="1" applyFill="1" applyBorder="1" applyAlignment="1">
      <alignment vertical="top" wrapText="1"/>
    </xf>
    <xf numFmtId="0" fontId="44" fillId="4" borderId="4" xfId="0" applyFont="1" applyFill="1" applyBorder="1" applyAlignment="1">
      <alignment vertical="top" wrapText="1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79646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7</xdr:row>
      <xdr:rowOff>152400</xdr:rowOff>
    </xdr:from>
    <xdr:to>
      <xdr:col>10</xdr:col>
      <xdr:colOff>714374</xdr:colOff>
      <xdr:row>7</xdr:row>
      <xdr:rowOff>1143000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1675" y="1676400"/>
          <a:ext cx="600074" cy="9906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11</xdr:col>
      <xdr:colOff>38100</xdr:colOff>
      <xdr:row>7</xdr:row>
      <xdr:rowOff>190500</xdr:rowOff>
    </xdr:from>
    <xdr:to>
      <xdr:col>11</xdr:col>
      <xdr:colOff>609420</xdr:colOff>
      <xdr:row>7</xdr:row>
      <xdr:rowOff>1190625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15575" y="1714500"/>
          <a:ext cx="571320" cy="1000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12</xdr:col>
      <xdr:colOff>38099</xdr:colOff>
      <xdr:row>7</xdr:row>
      <xdr:rowOff>209550</xdr:rowOff>
    </xdr:from>
    <xdr:to>
      <xdr:col>12</xdr:col>
      <xdr:colOff>781050</xdr:colOff>
      <xdr:row>7</xdr:row>
      <xdr:rowOff>1114425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982324" y="1733550"/>
          <a:ext cx="742951" cy="9048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57150</xdr:colOff>
      <xdr:row>7</xdr:row>
      <xdr:rowOff>209550</xdr:rowOff>
    </xdr:from>
    <xdr:to>
      <xdr:col>13</xdr:col>
      <xdr:colOff>695325</xdr:colOff>
      <xdr:row>7</xdr:row>
      <xdr:rowOff>1123950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1791950" y="1733550"/>
          <a:ext cx="638175" cy="914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9646"/>
    <pageSetUpPr fitToPage="1"/>
  </sheetPr>
  <dimension ref="A1:AMK515"/>
  <sheetViews>
    <sheetView zoomScale="90" zoomScaleNormal="90" workbookViewId="0">
      <pane xSplit="7" ySplit="15" topLeftCell="H16" activePane="bottomRight" state="frozen"/>
      <selection pane="topRight" activeCell="H1" sqref="H1"/>
      <selection pane="bottomLeft" activeCell="A16" sqref="A16"/>
      <selection pane="bottomRight" activeCell="A14" sqref="A14:K515"/>
    </sheetView>
  </sheetViews>
  <sheetFormatPr defaultRowHeight="16.5" x14ac:dyDescent="0.25"/>
  <cols>
    <col min="1" max="1" width="32.5703125" style="557" customWidth="1"/>
    <col min="2" max="2" width="17.28515625" style="558" customWidth="1"/>
    <col min="3" max="3" width="21.28515625" style="558" customWidth="1"/>
    <col min="4" max="4" width="17" style="357" customWidth="1"/>
    <col min="5" max="5" width="17.28515625" style="364" customWidth="1"/>
    <col min="6" max="6" width="15.140625" style="364" customWidth="1"/>
    <col min="7" max="7" width="12.85546875" style="364" customWidth="1"/>
    <col min="8" max="8" width="14.7109375" style="364" customWidth="1"/>
    <col min="9" max="9" width="13.28515625" style="364" customWidth="1"/>
    <col min="10" max="11" width="13.42578125" style="364" customWidth="1"/>
    <col min="12" max="1025" width="9.140625" style="560" customWidth="1"/>
    <col min="1026" max="16384" width="9.140625" style="561"/>
  </cols>
  <sheetData>
    <row r="1" spans="1:11" ht="6.75" customHeight="1" x14ac:dyDescent="0.25">
      <c r="G1" s="559"/>
      <c r="H1" s="559"/>
      <c r="I1" s="559"/>
      <c r="J1" s="559"/>
      <c r="K1" s="559"/>
    </row>
    <row r="2" spans="1:11" ht="11.25" customHeight="1" x14ac:dyDescent="0.25">
      <c r="G2" s="559"/>
      <c r="H2" s="559"/>
      <c r="I2" s="559"/>
      <c r="J2" s="559"/>
    </row>
    <row r="3" spans="1:11" hidden="1" x14ac:dyDescent="0.25"/>
    <row r="4" spans="1:11" ht="1.5" customHeight="1" x14ac:dyDescent="0.25"/>
    <row r="5" spans="1:11" ht="18.75" x14ac:dyDescent="0.25">
      <c r="A5" s="562" t="s">
        <v>0</v>
      </c>
      <c r="B5" s="562"/>
      <c r="C5" s="562"/>
      <c r="D5" s="562"/>
      <c r="E5" s="562"/>
      <c r="F5" s="562"/>
      <c r="G5" s="562"/>
      <c r="H5" s="562"/>
      <c r="I5" s="562"/>
      <c r="J5" s="562"/>
      <c r="K5" s="562"/>
    </row>
    <row r="6" spans="1:11" ht="18.75" x14ac:dyDescent="0.3">
      <c r="A6" s="563" t="s">
        <v>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</row>
    <row r="7" spans="1:11" ht="18.75" x14ac:dyDescent="0.3">
      <c r="A7" s="563" t="s">
        <v>2</v>
      </c>
      <c r="B7" s="563"/>
      <c r="C7" s="563"/>
      <c r="D7" s="563"/>
      <c r="E7" s="563"/>
      <c r="F7" s="563"/>
      <c r="G7" s="563"/>
      <c r="H7" s="563"/>
      <c r="I7" s="563"/>
      <c r="J7" s="563"/>
      <c r="K7" s="563"/>
    </row>
    <row r="8" spans="1:11" ht="18.75" x14ac:dyDescent="0.3">
      <c r="A8" s="563" t="s">
        <v>570</v>
      </c>
      <c r="B8" s="563"/>
      <c r="C8" s="563"/>
      <c r="D8" s="563"/>
      <c r="E8" s="563"/>
      <c r="F8" s="563"/>
      <c r="G8" s="563"/>
      <c r="H8" s="563"/>
      <c r="I8" s="563"/>
      <c r="J8" s="563"/>
      <c r="K8" s="563"/>
    </row>
    <row r="9" spans="1:11" ht="12.75" customHeight="1" x14ac:dyDescent="0.3">
      <c r="A9" s="365"/>
      <c r="B9" s="365"/>
      <c r="C9" s="365"/>
      <c r="D9" s="358"/>
      <c r="E9" s="365"/>
      <c r="F9" s="365"/>
      <c r="G9" s="365"/>
      <c r="H9" s="365"/>
      <c r="I9" s="365"/>
      <c r="J9" s="365"/>
      <c r="K9" s="365"/>
    </row>
    <row r="10" spans="1:11" ht="18.75" x14ac:dyDescent="0.3">
      <c r="A10" s="564"/>
      <c r="B10" s="565"/>
      <c r="C10" s="566"/>
      <c r="D10" s="359"/>
      <c r="E10" s="366"/>
      <c r="F10" s="366"/>
      <c r="G10" s="366"/>
      <c r="H10" s="366"/>
      <c r="I10" s="366"/>
      <c r="K10" s="364" t="s">
        <v>3</v>
      </c>
    </row>
    <row r="11" spans="1:11" ht="15.75" customHeight="1" x14ac:dyDescent="0.25">
      <c r="A11" s="567" t="s">
        <v>4</v>
      </c>
      <c r="B11" s="567" t="s">
        <v>5</v>
      </c>
      <c r="C11" s="568" t="s">
        <v>6</v>
      </c>
      <c r="D11" s="569" t="s">
        <v>7</v>
      </c>
      <c r="E11" s="569" t="s">
        <v>8</v>
      </c>
      <c r="F11" s="569" t="s">
        <v>9</v>
      </c>
      <c r="G11" s="569" t="s">
        <v>10</v>
      </c>
      <c r="H11" s="569"/>
      <c r="I11" s="569" t="s">
        <v>11</v>
      </c>
      <c r="J11" s="569"/>
      <c r="K11" s="569"/>
    </row>
    <row r="12" spans="1:11" ht="94.5" customHeight="1" x14ac:dyDescent="0.25">
      <c r="A12" s="567"/>
      <c r="B12" s="567"/>
      <c r="C12" s="568"/>
      <c r="D12" s="569"/>
      <c r="E12" s="569"/>
      <c r="F12" s="569"/>
      <c r="G12" s="570" t="s">
        <v>12</v>
      </c>
      <c r="H12" s="570" t="s">
        <v>13</v>
      </c>
      <c r="I12" s="571" t="s">
        <v>616</v>
      </c>
      <c r="J12" s="571" t="s">
        <v>617</v>
      </c>
      <c r="K12" s="571" t="s">
        <v>618</v>
      </c>
    </row>
    <row r="13" spans="1:11" ht="15" x14ac:dyDescent="0.25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  <c r="G13" s="367">
        <v>7</v>
      </c>
      <c r="H13" s="367">
        <v>8</v>
      </c>
      <c r="I13" s="367">
        <v>9</v>
      </c>
      <c r="J13" s="367">
        <v>10</v>
      </c>
      <c r="K13" s="367">
        <v>11</v>
      </c>
    </row>
    <row r="14" spans="1:11" ht="16.5" customHeight="1" x14ac:dyDescent="0.25">
      <c r="A14" s="572" t="s">
        <v>14</v>
      </c>
      <c r="B14" s="573"/>
      <c r="C14" s="574" t="s">
        <v>15</v>
      </c>
      <c r="D14" s="575">
        <f>D15+D17+D19+D20</f>
        <v>3948825.5</v>
      </c>
      <c r="E14" s="575">
        <f>E15+E17</f>
        <v>3886840.3</v>
      </c>
      <c r="F14" s="575">
        <f>F15+F17</f>
        <v>3870720.4999999995</v>
      </c>
      <c r="G14" s="575">
        <f>G15+G17</f>
        <v>231389.59999999998</v>
      </c>
      <c r="H14" s="575">
        <f>H15+H17+H20</f>
        <v>386162.6</v>
      </c>
      <c r="I14" s="575">
        <f>H14/D14*100</f>
        <v>9.7791761119857039</v>
      </c>
      <c r="J14" s="575">
        <f>G14/E14*100</f>
        <v>5.9531542883302926</v>
      </c>
      <c r="K14" s="575">
        <f>G14/F14*100</f>
        <v>5.9779464830901636</v>
      </c>
    </row>
    <row r="15" spans="1:11" ht="15" x14ac:dyDescent="0.25">
      <c r="A15" s="572"/>
      <c r="B15" s="573"/>
      <c r="C15" s="574" t="s">
        <v>16</v>
      </c>
      <c r="D15" s="575">
        <f>D31+D46</f>
        <v>738727.2</v>
      </c>
      <c r="E15" s="575">
        <f>E31+E46</f>
        <v>753232.3</v>
      </c>
      <c r="F15" s="575">
        <f>F31+F46</f>
        <v>742173.4</v>
      </c>
      <c r="G15" s="575">
        <f>G31+G46</f>
        <v>129444</v>
      </c>
      <c r="H15" s="575">
        <f>H31+H46</f>
        <v>146656.9</v>
      </c>
      <c r="I15" s="575">
        <f>H15/D15*100</f>
        <v>19.852646552069562</v>
      </c>
      <c r="J15" s="575">
        <f>G15/E15*100</f>
        <v>17.185136643768463</v>
      </c>
      <c r="K15" s="575">
        <f>G15/F15*100</f>
        <v>17.441207135690931</v>
      </c>
    </row>
    <row r="16" spans="1:11" ht="60" x14ac:dyDescent="0.25">
      <c r="A16" s="572"/>
      <c r="B16" s="573"/>
      <c r="C16" s="574" t="s">
        <v>17</v>
      </c>
      <c r="D16" s="575">
        <f t="shared" ref="D16:E20" si="0">D32+D47</f>
        <v>0</v>
      </c>
      <c r="E16" s="575">
        <f>E32+E47</f>
        <v>262571.30000000005</v>
      </c>
      <c r="F16" s="575"/>
      <c r="G16" s="575">
        <f t="shared" ref="G16:H18" si="1">G32</f>
        <v>12320.6</v>
      </c>
      <c r="H16" s="575">
        <f t="shared" si="1"/>
        <v>29293.5</v>
      </c>
      <c r="I16" s="575"/>
      <c r="J16" s="575">
        <f>G16/E16*100</f>
        <v>4.6922873901298425</v>
      </c>
      <c r="K16" s="575"/>
    </row>
    <row r="17" spans="1:11" ht="30" x14ac:dyDescent="0.25">
      <c r="A17" s="572"/>
      <c r="B17" s="573"/>
      <c r="C17" s="574" t="s">
        <v>18</v>
      </c>
      <c r="D17" s="575">
        <f t="shared" si="0"/>
        <v>3133608</v>
      </c>
      <c r="E17" s="575">
        <f t="shared" si="0"/>
        <v>3133608</v>
      </c>
      <c r="F17" s="575">
        <f>F33</f>
        <v>3128547.0999999996</v>
      </c>
      <c r="G17" s="575">
        <f t="shared" si="1"/>
        <v>101945.59999999999</v>
      </c>
      <c r="H17" s="575">
        <f t="shared" si="1"/>
        <v>239505.7</v>
      </c>
      <c r="I17" s="575">
        <f>H17/D17*100</f>
        <v>7.6431289427394882</v>
      </c>
      <c r="J17" s="575">
        <f>G17/E17*100</f>
        <v>3.2532977960229865</v>
      </c>
      <c r="K17" s="575">
        <f>G17/F17*100</f>
        <v>3.2585604992170327</v>
      </c>
    </row>
    <row r="18" spans="1:11" ht="60" x14ac:dyDescent="0.25">
      <c r="A18" s="572"/>
      <c r="B18" s="573"/>
      <c r="C18" s="574" t="s">
        <v>19</v>
      </c>
      <c r="D18" s="575">
        <f t="shared" si="0"/>
        <v>0</v>
      </c>
      <c r="E18" s="575">
        <f t="shared" si="0"/>
        <v>3129688.2</v>
      </c>
      <c r="F18" s="575"/>
      <c r="G18" s="575">
        <f t="shared" si="1"/>
        <v>101945.59999999999</v>
      </c>
      <c r="H18" s="575">
        <f t="shared" si="1"/>
        <v>239505.7</v>
      </c>
      <c r="I18" s="575"/>
      <c r="J18" s="575">
        <f>G18/E18*100</f>
        <v>3.2573724117309828</v>
      </c>
      <c r="K18" s="575"/>
    </row>
    <row r="19" spans="1:11" ht="30" x14ac:dyDescent="0.25">
      <c r="A19" s="572"/>
      <c r="B19" s="573"/>
      <c r="C19" s="574" t="s">
        <v>20</v>
      </c>
      <c r="D19" s="575">
        <f t="shared" si="0"/>
        <v>0</v>
      </c>
      <c r="E19" s="575"/>
      <c r="F19" s="575"/>
      <c r="G19" s="575"/>
      <c r="H19" s="575"/>
      <c r="I19" s="575"/>
      <c r="J19" s="575"/>
      <c r="K19" s="575"/>
    </row>
    <row r="20" spans="1:11" ht="30" x14ac:dyDescent="0.25">
      <c r="A20" s="572"/>
      <c r="B20" s="573"/>
      <c r="C20" s="574" t="s">
        <v>21</v>
      </c>
      <c r="D20" s="575">
        <f t="shared" si="0"/>
        <v>76490.3</v>
      </c>
      <c r="E20" s="575"/>
      <c r="F20" s="575"/>
      <c r="G20" s="575"/>
      <c r="H20" s="575">
        <f>H36</f>
        <v>0</v>
      </c>
      <c r="I20" s="575">
        <f>H20/D20*100</f>
        <v>0</v>
      </c>
      <c r="J20" s="575"/>
      <c r="K20" s="575"/>
    </row>
    <row r="21" spans="1:11" ht="16.5" customHeight="1" x14ac:dyDescent="0.25">
      <c r="A21" s="572"/>
      <c r="B21" s="572" t="s">
        <v>22</v>
      </c>
      <c r="C21" s="572"/>
      <c r="D21" s="572"/>
      <c r="E21" s="576"/>
      <c r="F21" s="576"/>
      <c r="G21" s="576"/>
      <c r="H21" s="576"/>
      <c r="I21" s="576"/>
      <c r="J21" s="575"/>
      <c r="K21" s="575"/>
    </row>
    <row r="22" spans="1:11" ht="15" x14ac:dyDescent="0.25">
      <c r="A22" s="572"/>
      <c r="B22" s="577"/>
      <c r="C22" s="574" t="s">
        <v>15</v>
      </c>
      <c r="D22" s="575">
        <f>D23+D25+D27+D28</f>
        <v>693906.6</v>
      </c>
      <c r="E22" s="575">
        <f>E23+E25</f>
        <v>693906.6</v>
      </c>
      <c r="F22" s="575">
        <f>F23+F25</f>
        <v>76055.700000000012</v>
      </c>
      <c r="G22" s="575">
        <f>G23+G25</f>
        <v>2763.5</v>
      </c>
      <c r="H22" s="575">
        <f>H23+H25+H27+H28</f>
        <v>3049</v>
      </c>
      <c r="I22" s="575">
        <f>H22/D22*100</f>
        <v>0.43939631068504031</v>
      </c>
      <c r="J22" s="575">
        <f>G22/E22*100</f>
        <v>0.39825244492558509</v>
      </c>
      <c r="K22" s="575">
        <f>G22/F22*100</f>
        <v>3.6335212219465465</v>
      </c>
    </row>
    <row r="23" spans="1:11" ht="15" x14ac:dyDescent="0.25">
      <c r="A23" s="572"/>
      <c r="B23" s="577"/>
      <c r="C23" s="574" t="s">
        <v>16</v>
      </c>
      <c r="D23" s="575">
        <f t="shared" ref="D23:E26" si="2">D61+D495</f>
        <v>13878.1</v>
      </c>
      <c r="E23" s="575">
        <f t="shared" si="2"/>
        <v>13878.1</v>
      </c>
      <c r="F23" s="575">
        <f t="shared" ref="E23:H28" si="3">F92+F99+F134</f>
        <v>1521.1000000000001</v>
      </c>
      <c r="G23" s="575">
        <f t="shared" si="3"/>
        <v>55.3</v>
      </c>
      <c r="H23" s="575">
        <f t="shared" si="3"/>
        <v>61</v>
      </c>
      <c r="I23" s="575">
        <f>H23/D23*100</f>
        <v>0.43954143578731958</v>
      </c>
      <c r="J23" s="575">
        <f>G23/E23*100</f>
        <v>0.39846953113178318</v>
      </c>
      <c r="K23" s="575">
        <f>G23/F23*100</f>
        <v>3.6355269213069481</v>
      </c>
    </row>
    <row r="24" spans="1:11" ht="60" x14ac:dyDescent="0.25">
      <c r="A24" s="572"/>
      <c r="B24" s="577"/>
      <c r="C24" s="574" t="s">
        <v>17</v>
      </c>
      <c r="D24" s="575">
        <f t="shared" si="2"/>
        <v>0</v>
      </c>
      <c r="E24" s="575">
        <f t="shared" si="2"/>
        <v>13878.1</v>
      </c>
      <c r="F24" s="575">
        <f t="shared" si="3"/>
        <v>0</v>
      </c>
      <c r="G24" s="575">
        <f t="shared" si="3"/>
        <v>55.3</v>
      </c>
      <c r="H24" s="575">
        <f t="shared" si="3"/>
        <v>61</v>
      </c>
      <c r="I24" s="575"/>
      <c r="J24" s="575">
        <f>G24/E24*100</f>
        <v>0.39846953113178318</v>
      </c>
      <c r="K24" s="575"/>
    </row>
    <row r="25" spans="1:11" ht="30" x14ac:dyDescent="0.25">
      <c r="A25" s="572"/>
      <c r="B25" s="577"/>
      <c r="C25" s="574" t="s">
        <v>18</v>
      </c>
      <c r="D25" s="575">
        <f t="shared" si="2"/>
        <v>680028.5</v>
      </c>
      <c r="E25" s="575">
        <f t="shared" si="2"/>
        <v>680028.5</v>
      </c>
      <c r="F25" s="575">
        <f t="shared" si="3"/>
        <v>74534.600000000006</v>
      </c>
      <c r="G25" s="575">
        <f t="shared" si="3"/>
        <v>2708.2</v>
      </c>
      <c r="H25" s="575">
        <f t="shared" si="3"/>
        <v>2988</v>
      </c>
      <c r="I25" s="575">
        <f>H25/D25*100</f>
        <v>0.43939334895522764</v>
      </c>
      <c r="J25" s="575">
        <f>G25/E25*100</f>
        <v>0.39824801460527021</v>
      </c>
      <c r="K25" s="575">
        <f>G25/F25*100</f>
        <v>3.6334802896909615</v>
      </c>
    </row>
    <row r="26" spans="1:11" ht="60" x14ac:dyDescent="0.25">
      <c r="A26" s="572"/>
      <c r="B26" s="577"/>
      <c r="C26" s="574" t="s">
        <v>19</v>
      </c>
      <c r="D26" s="575">
        <f t="shared" si="2"/>
        <v>0</v>
      </c>
      <c r="E26" s="575">
        <f t="shared" si="2"/>
        <v>680028.5</v>
      </c>
      <c r="F26" s="575">
        <f t="shared" si="3"/>
        <v>0</v>
      </c>
      <c r="G26" s="575">
        <f t="shared" si="3"/>
        <v>2708.2</v>
      </c>
      <c r="H26" s="575">
        <f t="shared" si="3"/>
        <v>2988</v>
      </c>
      <c r="I26" s="575"/>
      <c r="J26" s="575">
        <f>G26/E26*100</f>
        <v>0.39824801460527021</v>
      </c>
      <c r="K26" s="575"/>
    </row>
    <row r="27" spans="1:11" ht="30" x14ac:dyDescent="0.25">
      <c r="A27" s="572"/>
      <c r="B27" s="577"/>
      <c r="C27" s="574" t="s">
        <v>20</v>
      </c>
      <c r="D27" s="575">
        <f>D65+D499</f>
        <v>0</v>
      </c>
      <c r="E27" s="575">
        <f t="shared" si="3"/>
        <v>0</v>
      </c>
      <c r="F27" s="575">
        <f t="shared" si="3"/>
        <v>0</v>
      </c>
      <c r="G27" s="575">
        <f t="shared" si="3"/>
        <v>0</v>
      </c>
      <c r="H27" s="575">
        <f t="shared" si="3"/>
        <v>0</v>
      </c>
      <c r="I27" s="575"/>
      <c r="J27" s="575"/>
      <c r="K27" s="575"/>
    </row>
    <row r="28" spans="1:11" ht="30" x14ac:dyDescent="0.25">
      <c r="A28" s="572"/>
      <c r="B28" s="577"/>
      <c r="C28" s="574" t="s">
        <v>21</v>
      </c>
      <c r="D28" s="575">
        <f>D66+D500</f>
        <v>0</v>
      </c>
      <c r="E28" s="575">
        <f t="shared" si="3"/>
        <v>0</v>
      </c>
      <c r="F28" s="575">
        <f t="shared" si="3"/>
        <v>0</v>
      </c>
      <c r="G28" s="575">
        <f t="shared" si="3"/>
        <v>0</v>
      </c>
      <c r="H28" s="575">
        <f t="shared" si="3"/>
        <v>0</v>
      </c>
      <c r="I28" s="575"/>
      <c r="J28" s="575"/>
      <c r="K28" s="575"/>
    </row>
    <row r="29" spans="1:11" ht="16.5" customHeight="1" x14ac:dyDescent="0.25">
      <c r="A29" s="572"/>
      <c r="B29" s="572" t="s">
        <v>23</v>
      </c>
      <c r="C29" s="572"/>
      <c r="D29" s="572"/>
      <c r="E29" s="572"/>
      <c r="F29" s="572"/>
      <c r="G29" s="572"/>
      <c r="H29" s="572"/>
      <c r="I29" s="572"/>
      <c r="J29" s="572"/>
      <c r="K29" s="572"/>
    </row>
    <row r="30" spans="1:11" ht="16.5" customHeight="1" x14ac:dyDescent="0.25">
      <c r="A30" s="572"/>
      <c r="B30" s="573" t="s">
        <v>24</v>
      </c>
      <c r="C30" s="574" t="s">
        <v>15</v>
      </c>
      <c r="D30" s="575">
        <f>D31+D33+D35+D36</f>
        <v>3551919.4</v>
      </c>
      <c r="E30" s="575">
        <f>E31+E33</f>
        <v>3475629.6</v>
      </c>
      <c r="F30" s="575">
        <f>F31+F33</f>
        <v>3469477.0999999996</v>
      </c>
      <c r="G30" s="575">
        <f>G31+G33</f>
        <v>131125.59999999998</v>
      </c>
      <c r="H30" s="575">
        <f>H31+H33+H35+H36</f>
        <v>285978.60000000003</v>
      </c>
      <c r="I30" s="575">
        <f>H30/D30*100</f>
        <v>8.0513820217879957</v>
      </c>
      <c r="J30" s="575">
        <f>G30/E30*100</f>
        <v>3.7727150211863765</v>
      </c>
      <c r="K30" s="575">
        <f>G30/F30*100</f>
        <v>3.779405259657139</v>
      </c>
    </row>
    <row r="31" spans="1:11" ht="15" x14ac:dyDescent="0.25">
      <c r="A31" s="572"/>
      <c r="B31" s="573"/>
      <c r="C31" s="574" t="s">
        <v>16</v>
      </c>
      <c r="D31" s="575">
        <f t="shared" ref="D31:H34" si="4">D69+D404+D488</f>
        <v>345740.9</v>
      </c>
      <c r="E31" s="575">
        <f t="shared" si="4"/>
        <v>345941.4</v>
      </c>
      <c r="F31" s="575">
        <f t="shared" si="4"/>
        <v>340930</v>
      </c>
      <c r="G31" s="575">
        <f t="shared" si="4"/>
        <v>29180</v>
      </c>
      <c r="H31" s="575">
        <f t="shared" si="4"/>
        <v>46472.9</v>
      </c>
      <c r="I31" s="575">
        <f>H31/D31*100</f>
        <v>13.441539603790007</v>
      </c>
      <c r="J31" s="575">
        <f>G31/E31*100</f>
        <v>8.4349545905751668</v>
      </c>
      <c r="K31" s="575">
        <f>G31/F31*100</f>
        <v>8.5589417182412806</v>
      </c>
    </row>
    <row r="32" spans="1:11" ht="60" x14ac:dyDescent="0.25">
      <c r="A32" s="572"/>
      <c r="B32" s="573"/>
      <c r="C32" s="574" t="s">
        <v>17</v>
      </c>
      <c r="D32" s="575">
        <f t="shared" si="4"/>
        <v>0</v>
      </c>
      <c r="E32" s="575">
        <f t="shared" si="4"/>
        <v>262571.30000000005</v>
      </c>
      <c r="F32" s="575">
        <f t="shared" si="4"/>
        <v>254272.6</v>
      </c>
      <c r="G32" s="575">
        <f t="shared" si="4"/>
        <v>12320.6</v>
      </c>
      <c r="H32" s="575">
        <f t="shared" si="4"/>
        <v>29293.5</v>
      </c>
      <c r="I32" s="575"/>
      <c r="J32" s="575">
        <f>G32/E32*100</f>
        <v>4.6922873901298425</v>
      </c>
      <c r="K32" s="575"/>
    </row>
    <row r="33" spans="1:11" ht="30" x14ac:dyDescent="0.25">
      <c r="A33" s="572"/>
      <c r="B33" s="573"/>
      <c r="C33" s="574" t="s">
        <v>18</v>
      </c>
      <c r="D33" s="575">
        <f t="shared" si="4"/>
        <v>3129688.2</v>
      </c>
      <c r="E33" s="575">
        <f t="shared" si="4"/>
        <v>3129688.2</v>
      </c>
      <c r="F33" s="575">
        <f t="shared" si="4"/>
        <v>3128547.0999999996</v>
      </c>
      <c r="G33" s="575">
        <f t="shared" si="4"/>
        <v>101945.59999999999</v>
      </c>
      <c r="H33" s="575">
        <f t="shared" si="4"/>
        <v>239505.7</v>
      </c>
      <c r="I33" s="575">
        <f>H33/D33*100</f>
        <v>7.6527016333448179</v>
      </c>
      <c r="J33" s="575">
        <f>G33/E33*100</f>
        <v>3.2573724117309828</v>
      </c>
      <c r="K33" s="575">
        <f>G33/F33*100</f>
        <v>3.2585604992170327</v>
      </c>
    </row>
    <row r="34" spans="1:11" ht="60" x14ac:dyDescent="0.25">
      <c r="A34" s="572"/>
      <c r="B34" s="573"/>
      <c r="C34" s="574" t="s">
        <v>19</v>
      </c>
      <c r="D34" s="575">
        <f t="shared" si="4"/>
        <v>0</v>
      </c>
      <c r="E34" s="575">
        <f t="shared" si="4"/>
        <v>3129688.2</v>
      </c>
      <c r="F34" s="575">
        <f t="shared" si="4"/>
        <v>2574722.9</v>
      </c>
      <c r="G34" s="575">
        <f t="shared" si="4"/>
        <v>101945.59999999999</v>
      </c>
      <c r="H34" s="575">
        <f t="shared" si="4"/>
        <v>239505.7</v>
      </c>
      <c r="I34" s="575"/>
      <c r="J34" s="575">
        <f>G34/E34*100</f>
        <v>3.2573724117309828</v>
      </c>
      <c r="K34" s="575"/>
    </row>
    <row r="35" spans="1:11" ht="30" x14ac:dyDescent="0.25">
      <c r="A35" s="572"/>
      <c r="B35" s="573"/>
      <c r="C35" s="574" t="s">
        <v>20</v>
      </c>
      <c r="D35" s="575">
        <f>D73+D408+D492</f>
        <v>0</v>
      </c>
      <c r="E35" s="575"/>
      <c r="F35" s="575"/>
      <c r="G35" s="575"/>
      <c r="H35" s="575">
        <f>H73+H386+H408</f>
        <v>0</v>
      </c>
      <c r="I35" s="575"/>
      <c r="J35" s="575"/>
      <c r="K35" s="575"/>
    </row>
    <row r="36" spans="1:11" ht="30" x14ac:dyDescent="0.25">
      <c r="A36" s="572"/>
      <c r="B36" s="573"/>
      <c r="C36" s="574" t="s">
        <v>21</v>
      </c>
      <c r="D36" s="575">
        <f>D74+D409+D493</f>
        <v>76490.3</v>
      </c>
      <c r="E36" s="575"/>
      <c r="F36" s="575"/>
      <c r="G36" s="575"/>
      <c r="H36" s="575">
        <f>H74+H387+H409</f>
        <v>0</v>
      </c>
      <c r="I36" s="575"/>
      <c r="J36" s="575"/>
      <c r="K36" s="575"/>
    </row>
    <row r="37" spans="1:11" ht="16.5" customHeight="1" x14ac:dyDescent="0.25">
      <c r="A37" s="572"/>
      <c r="B37" s="572" t="s">
        <v>22</v>
      </c>
      <c r="C37" s="572"/>
      <c r="D37" s="572"/>
      <c r="E37" s="572"/>
      <c r="F37" s="572"/>
      <c r="G37" s="572"/>
      <c r="H37" s="572"/>
      <c r="I37" s="572"/>
      <c r="J37" s="572"/>
      <c r="K37" s="572"/>
    </row>
    <row r="38" spans="1:11" ht="16.5" customHeight="1" x14ac:dyDescent="0.25">
      <c r="A38" s="572"/>
      <c r="B38" s="573" t="s">
        <v>24</v>
      </c>
      <c r="C38" s="574" t="s">
        <v>15</v>
      </c>
      <c r="D38" s="575">
        <f>D39+D41+D44</f>
        <v>689906.79999999993</v>
      </c>
      <c r="E38" s="575">
        <f>E39+E41</f>
        <v>80055.5</v>
      </c>
      <c r="F38" s="575">
        <f>F39+F41</f>
        <v>76055.700000000012</v>
      </c>
      <c r="G38" s="575">
        <f>G39+G41+G43+G44</f>
        <v>2763.5</v>
      </c>
      <c r="H38" s="575">
        <f>H39+H41+H43+H44</f>
        <v>3049</v>
      </c>
      <c r="I38" s="575">
        <f>H38/D38*100</f>
        <v>0.4419437524024985</v>
      </c>
      <c r="J38" s="575">
        <f>G38/E38*100</f>
        <v>3.4519801887440589</v>
      </c>
      <c r="K38" s="575">
        <f>G38/F38*100</f>
        <v>3.6335212219465465</v>
      </c>
    </row>
    <row r="39" spans="1:11" ht="15" x14ac:dyDescent="0.25">
      <c r="A39" s="572"/>
      <c r="B39" s="573"/>
      <c r="C39" s="574" t="s">
        <v>16</v>
      </c>
      <c r="D39" s="575">
        <f>D77+D495</f>
        <v>13798.1</v>
      </c>
      <c r="E39" s="575">
        <f>E92+E99+E134</f>
        <v>1601.1000000000001</v>
      </c>
      <c r="F39" s="575">
        <f>F92+F99+F134</f>
        <v>1521.1000000000001</v>
      </c>
      <c r="G39" s="575">
        <f>G92+G99+G134</f>
        <v>55.3</v>
      </c>
      <c r="H39" s="575">
        <f>H92+H99+H134</f>
        <v>61</v>
      </c>
      <c r="I39" s="575">
        <f>H39/D39*100</f>
        <v>0.44208985295076852</v>
      </c>
      <c r="J39" s="575">
        <f>G39/E39*100</f>
        <v>3.4538754606208228</v>
      </c>
      <c r="K39" s="575">
        <f>G39/F39*100</f>
        <v>3.6355269213069481</v>
      </c>
    </row>
    <row r="40" spans="1:11" ht="60" x14ac:dyDescent="0.25">
      <c r="A40" s="572"/>
      <c r="B40" s="573"/>
      <c r="C40" s="574" t="s">
        <v>17</v>
      </c>
      <c r="D40" s="575">
        <f>D78+D496</f>
        <v>0</v>
      </c>
      <c r="E40" s="575">
        <f>E93+E100+E135</f>
        <v>1601.1000000000001</v>
      </c>
      <c r="F40" s="575"/>
      <c r="G40" s="575">
        <f t="shared" ref="G40:H42" si="5">G93+G100+G135</f>
        <v>55.3</v>
      </c>
      <c r="H40" s="575">
        <f t="shared" si="5"/>
        <v>61</v>
      </c>
      <c r="I40" s="575"/>
      <c r="J40" s="575">
        <f>G40/E40*100</f>
        <v>3.4538754606208228</v>
      </c>
      <c r="K40" s="575"/>
    </row>
    <row r="41" spans="1:11" ht="30" x14ac:dyDescent="0.25">
      <c r="A41" s="572"/>
      <c r="B41" s="573"/>
      <c r="C41" s="574" t="s">
        <v>18</v>
      </c>
      <c r="D41" s="575">
        <f>D79+D497</f>
        <v>676108.7</v>
      </c>
      <c r="E41" s="575">
        <f>E94+E101+E136</f>
        <v>78454.399999999994</v>
      </c>
      <c r="F41" s="575">
        <f>F94+F101+F136</f>
        <v>74534.600000000006</v>
      </c>
      <c r="G41" s="575">
        <f t="shared" si="5"/>
        <v>2708.2</v>
      </c>
      <c r="H41" s="575">
        <f t="shared" si="5"/>
        <v>2988</v>
      </c>
      <c r="I41" s="575">
        <f>H41/D41*100</f>
        <v>0.44194077076659427</v>
      </c>
      <c r="J41" s="575">
        <f>G41/E41*100</f>
        <v>3.4519415099726718</v>
      </c>
      <c r="K41" s="575">
        <f>G41/F41*100</f>
        <v>3.6334802896909615</v>
      </c>
    </row>
    <row r="42" spans="1:11" ht="60" x14ac:dyDescent="0.25">
      <c r="A42" s="572"/>
      <c r="B42" s="573"/>
      <c r="C42" s="574" t="s">
        <v>19</v>
      </c>
      <c r="D42" s="575"/>
      <c r="E42" s="575">
        <f>E95+E102+E137</f>
        <v>78454.399999999994</v>
      </c>
      <c r="F42" s="575"/>
      <c r="G42" s="575">
        <f t="shared" si="5"/>
        <v>2708.2</v>
      </c>
      <c r="H42" s="575">
        <f t="shared" si="5"/>
        <v>2988</v>
      </c>
      <c r="I42" s="575"/>
      <c r="J42" s="575">
        <f>G42/E42*100</f>
        <v>3.4519415099726718</v>
      </c>
      <c r="K42" s="575"/>
    </row>
    <row r="43" spans="1:11" ht="30" x14ac:dyDescent="0.25">
      <c r="A43" s="572"/>
      <c r="B43" s="573"/>
      <c r="C43" s="574" t="s">
        <v>20</v>
      </c>
      <c r="D43" s="575"/>
      <c r="E43" s="575"/>
      <c r="F43" s="575"/>
      <c r="G43" s="575"/>
      <c r="H43" s="575"/>
      <c r="I43" s="575"/>
      <c r="J43" s="575"/>
      <c r="K43" s="575"/>
    </row>
    <row r="44" spans="1:11" ht="30" x14ac:dyDescent="0.25">
      <c r="A44" s="572"/>
      <c r="B44" s="573"/>
      <c r="C44" s="574" t="s">
        <v>21</v>
      </c>
      <c r="D44" s="575">
        <f>D97+D104+D139</f>
        <v>0</v>
      </c>
      <c r="E44" s="575"/>
      <c r="F44" s="575"/>
      <c r="G44" s="575"/>
      <c r="H44" s="575">
        <f>H97+H104+H139</f>
        <v>0</v>
      </c>
      <c r="I44" s="575"/>
      <c r="J44" s="575"/>
      <c r="K44" s="575"/>
    </row>
    <row r="45" spans="1:11" ht="16.5" customHeight="1" x14ac:dyDescent="0.25">
      <c r="A45" s="572"/>
      <c r="B45" s="573" t="s">
        <v>25</v>
      </c>
      <c r="C45" s="574" t="s">
        <v>15</v>
      </c>
      <c r="D45" s="575">
        <f>D46+D48+D50+D51</f>
        <v>396906.1</v>
      </c>
      <c r="E45" s="575">
        <f>E46+E48</f>
        <v>411210.7</v>
      </c>
      <c r="F45" s="575">
        <f t="shared" ref="F45:H45" si="6">F46+F48</f>
        <v>405163.2</v>
      </c>
      <c r="G45" s="575">
        <f t="shared" si="6"/>
        <v>104183.8</v>
      </c>
      <c r="H45" s="575">
        <f t="shared" si="6"/>
        <v>100184</v>
      </c>
      <c r="I45" s="575">
        <f>H45/D45*100</f>
        <v>25.241234639628875</v>
      </c>
      <c r="J45" s="575">
        <f>G45/E45*100</f>
        <v>25.335867962579766</v>
      </c>
      <c r="K45" s="575">
        <f>G45/F45*100</f>
        <v>25.714033258696745</v>
      </c>
    </row>
    <row r="46" spans="1:11" ht="15" x14ac:dyDescent="0.25">
      <c r="A46" s="572"/>
      <c r="B46" s="573"/>
      <c r="C46" s="574" t="s">
        <v>16</v>
      </c>
      <c r="D46" s="575">
        <f>D84+D411</f>
        <v>392986.3</v>
      </c>
      <c r="E46" s="575">
        <f>E84+E411</f>
        <v>407290.9</v>
      </c>
      <c r="F46" s="575">
        <f t="shared" ref="F46:H46" si="7">F84+F411</f>
        <v>401243.4</v>
      </c>
      <c r="G46" s="575">
        <f t="shared" si="7"/>
        <v>100264</v>
      </c>
      <c r="H46" s="575">
        <f t="shared" si="7"/>
        <v>100184</v>
      </c>
      <c r="I46" s="575">
        <f>H46/D46*100</f>
        <v>25.493000646587426</v>
      </c>
      <c r="J46" s="575">
        <f>G46/E46*100</f>
        <v>24.617294420277986</v>
      </c>
      <c r="K46" s="575">
        <f>G46/F46*100</f>
        <v>24.988323795481744</v>
      </c>
    </row>
    <row r="47" spans="1:11" ht="60" x14ac:dyDescent="0.25">
      <c r="A47" s="572"/>
      <c r="B47" s="573"/>
      <c r="C47" s="574" t="s">
        <v>17</v>
      </c>
      <c r="D47" s="575">
        <f>D85+D412</f>
        <v>0</v>
      </c>
      <c r="E47" s="575"/>
      <c r="F47" s="575"/>
      <c r="G47" s="575"/>
      <c r="H47" s="575"/>
      <c r="I47" s="575"/>
      <c r="J47" s="575"/>
      <c r="K47" s="575"/>
    </row>
    <row r="48" spans="1:11" ht="30" x14ac:dyDescent="0.25">
      <c r="A48" s="572"/>
      <c r="B48" s="573"/>
      <c r="C48" s="574" t="s">
        <v>18</v>
      </c>
      <c r="D48" s="575">
        <f>D86+D413</f>
        <v>3919.8</v>
      </c>
      <c r="E48" s="575">
        <f>E86+E413</f>
        <v>3919.8</v>
      </c>
      <c r="F48" s="575">
        <f t="shared" ref="F48:H48" si="8">F86+F413</f>
        <v>3919.8</v>
      </c>
      <c r="G48" s="575">
        <f t="shared" si="8"/>
        <v>3919.8</v>
      </c>
      <c r="H48" s="575">
        <f t="shared" si="8"/>
        <v>0</v>
      </c>
      <c r="I48" s="575"/>
      <c r="J48" s="575"/>
      <c r="K48" s="575"/>
    </row>
    <row r="49" spans="1:11" ht="60" x14ac:dyDescent="0.25">
      <c r="A49" s="572"/>
      <c r="B49" s="573"/>
      <c r="C49" s="574" t="s">
        <v>19</v>
      </c>
      <c r="D49" s="575"/>
      <c r="E49" s="575"/>
      <c r="F49" s="575"/>
      <c r="G49" s="575"/>
      <c r="H49" s="575"/>
      <c r="I49" s="575"/>
      <c r="J49" s="575"/>
      <c r="K49" s="575"/>
    </row>
    <row r="50" spans="1:11" ht="30" x14ac:dyDescent="0.25">
      <c r="A50" s="572"/>
      <c r="B50" s="573"/>
      <c r="C50" s="574" t="s">
        <v>20</v>
      </c>
      <c r="D50" s="575"/>
      <c r="E50" s="575"/>
      <c r="F50" s="575"/>
      <c r="G50" s="575"/>
      <c r="H50" s="575"/>
      <c r="I50" s="575"/>
      <c r="J50" s="575"/>
      <c r="K50" s="575"/>
    </row>
    <row r="51" spans="1:11" ht="30" x14ac:dyDescent="0.25">
      <c r="A51" s="572"/>
      <c r="B51" s="573"/>
      <c r="C51" s="574" t="s">
        <v>21</v>
      </c>
      <c r="D51" s="575"/>
      <c r="E51" s="575"/>
      <c r="F51" s="575"/>
      <c r="G51" s="575"/>
      <c r="H51" s="575"/>
      <c r="I51" s="575"/>
      <c r="J51" s="575"/>
      <c r="K51" s="575"/>
    </row>
    <row r="52" spans="1:11" ht="16.5" customHeight="1" x14ac:dyDescent="0.25">
      <c r="A52" s="578" t="s">
        <v>26</v>
      </c>
      <c r="B52" s="579"/>
      <c r="C52" s="574" t="s">
        <v>15</v>
      </c>
      <c r="D52" s="575">
        <f>D53+D55+D57+D58</f>
        <v>1828000.4000000001</v>
      </c>
      <c r="E52" s="575">
        <f>E53+E55+E57+E58</f>
        <v>1751510.1</v>
      </c>
      <c r="F52" s="575">
        <f>F53+F55+F57+F58</f>
        <v>1747221</v>
      </c>
      <c r="G52" s="575">
        <f>G53+G55+G57+G58</f>
        <v>118266</v>
      </c>
      <c r="H52" s="575">
        <f>H53+H55+H57+H58</f>
        <v>268799.2</v>
      </c>
      <c r="I52" s="575">
        <f>H52/D52*100</f>
        <v>14.704548204694046</v>
      </c>
      <c r="J52" s="575">
        <f>G52/E52*100</f>
        <v>6.7522305466579944</v>
      </c>
      <c r="K52" s="575">
        <f>G52/F52*100</f>
        <v>6.7688060067959359</v>
      </c>
    </row>
    <row r="53" spans="1:11" ht="15" x14ac:dyDescent="0.25">
      <c r="A53" s="578"/>
      <c r="B53" s="579"/>
      <c r="C53" s="574" t="s">
        <v>16</v>
      </c>
      <c r="D53" s="575">
        <f t="shared" ref="D53:H56" si="9">D69+D84</f>
        <v>146359.79999999999</v>
      </c>
      <c r="E53" s="575">
        <f t="shared" si="9"/>
        <v>146359.79999999999</v>
      </c>
      <c r="F53" s="575">
        <f t="shared" si="9"/>
        <v>143211.79999999999</v>
      </c>
      <c r="G53" s="575">
        <f t="shared" si="9"/>
        <v>12400.6</v>
      </c>
      <c r="H53" s="575">
        <f t="shared" si="9"/>
        <v>29293.5</v>
      </c>
      <c r="I53" s="575">
        <f>H53/D53*100</f>
        <v>20.01471715594036</v>
      </c>
      <c r="J53" s="575">
        <f>G53/E53*100</f>
        <v>8.472681706315532</v>
      </c>
      <c r="K53" s="575">
        <f>G53/F53*100</f>
        <v>8.6589233568742241</v>
      </c>
    </row>
    <row r="54" spans="1:11" ht="60" x14ac:dyDescent="0.25">
      <c r="A54" s="578"/>
      <c r="B54" s="579"/>
      <c r="C54" s="574" t="s">
        <v>17</v>
      </c>
      <c r="D54" s="575">
        <f t="shared" si="9"/>
        <v>0</v>
      </c>
      <c r="E54" s="575">
        <f t="shared" si="9"/>
        <v>135735.6</v>
      </c>
      <c r="F54" s="575">
        <f t="shared" si="9"/>
        <v>127436.9</v>
      </c>
      <c r="G54" s="575">
        <f t="shared" si="9"/>
        <v>12320.6</v>
      </c>
      <c r="H54" s="575">
        <f t="shared" si="9"/>
        <v>29293.5</v>
      </c>
      <c r="I54" s="575"/>
      <c r="J54" s="575">
        <f>G54/E54*100</f>
        <v>9.0769112893006696</v>
      </c>
      <c r="K54" s="575"/>
    </row>
    <row r="55" spans="1:11" ht="30" x14ac:dyDescent="0.25">
      <c r="A55" s="578"/>
      <c r="B55" s="579"/>
      <c r="C55" s="574" t="s">
        <v>18</v>
      </c>
      <c r="D55" s="575">
        <f t="shared" si="9"/>
        <v>1605150.3</v>
      </c>
      <c r="E55" s="575">
        <f t="shared" si="9"/>
        <v>1605150.3</v>
      </c>
      <c r="F55" s="575">
        <f t="shared" si="9"/>
        <v>1604009.2</v>
      </c>
      <c r="G55" s="575">
        <f t="shared" si="9"/>
        <v>105865.4</v>
      </c>
      <c r="H55" s="575">
        <f t="shared" si="9"/>
        <v>239505.7</v>
      </c>
      <c r="I55" s="575">
        <f>H55/D55*100</f>
        <v>14.921076238156639</v>
      </c>
      <c r="J55" s="575">
        <f>G55/E55*100</f>
        <v>6.5953574565571831</v>
      </c>
      <c r="K55" s="575">
        <f>G55/F55*100</f>
        <v>6.6000494261504228</v>
      </c>
    </row>
    <row r="56" spans="1:11" ht="60" x14ac:dyDescent="0.25">
      <c r="A56" s="578"/>
      <c r="B56" s="579"/>
      <c r="C56" s="574" t="s">
        <v>19</v>
      </c>
      <c r="D56" s="575">
        <f t="shared" si="9"/>
        <v>0</v>
      </c>
      <c r="E56" s="575">
        <f t="shared" si="9"/>
        <v>1601230.5</v>
      </c>
      <c r="F56" s="575">
        <f t="shared" si="9"/>
        <v>1046265.2000000001</v>
      </c>
      <c r="G56" s="575">
        <f t="shared" si="9"/>
        <v>101945.59999999999</v>
      </c>
      <c r="H56" s="575">
        <f t="shared" si="9"/>
        <v>239505.7</v>
      </c>
      <c r="I56" s="575"/>
      <c r="J56" s="575">
        <f>G56/E56*100</f>
        <v>6.3667036070072358</v>
      </c>
      <c r="K56" s="575"/>
    </row>
    <row r="57" spans="1:11" ht="30" x14ac:dyDescent="0.25">
      <c r="A57" s="578"/>
      <c r="B57" s="579"/>
      <c r="C57" s="574" t="s">
        <v>20</v>
      </c>
      <c r="D57" s="575">
        <f>D73+D88</f>
        <v>0</v>
      </c>
      <c r="E57" s="575"/>
      <c r="F57" s="575"/>
      <c r="G57" s="575"/>
      <c r="H57" s="575">
        <f>H73+H88</f>
        <v>0</v>
      </c>
      <c r="I57" s="575"/>
      <c r="J57" s="575"/>
      <c r="K57" s="575"/>
    </row>
    <row r="58" spans="1:11" ht="30" x14ac:dyDescent="0.25">
      <c r="A58" s="578"/>
      <c r="B58" s="579"/>
      <c r="C58" s="574" t="s">
        <v>21</v>
      </c>
      <c r="D58" s="575">
        <f>D74+D89</f>
        <v>76490.3</v>
      </c>
      <c r="E58" s="575"/>
      <c r="F58" s="575"/>
      <c r="G58" s="575"/>
      <c r="H58" s="575">
        <f>H74+H89</f>
        <v>0</v>
      </c>
      <c r="I58" s="575">
        <f>H58/D58*100</f>
        <v>0</v>
      </c>
      <c r="J58" s="575"/>
      <c r="K58" s="575"/>
    </row>
    <row r="59" spans="1:11" ht="16.5" customHeight="1" x14ac:dyDescent="0.25">
      <c r="A59" s="578"/>
      <c r="B59" s="580" t="s">
        <v>22</v>
      </c>
      <c r="C59" s="580"/>
      <c r="D59" s="580"/>
      <c r="E59" s="576"/>
      <c r="F59" s="576"/>
      <c r="G59" s="576"/>
      <c r="H59" s="576"/>
      <c r="I59" s="575"/>
      <c r="J59" s="575"/>
      <c r="K59" s="575"/>
    </row>
    <row r="60" spans="1:11" ht="15" x14ac:dyDescent="0.25">
      <c r="A60" s="578"/>
      <c r="B60" s="581"/>
      <c r="C60" s="574" t="s">
        <v>15</v>
      </c>
      <c r="D60" s="575">
        <f>D61+D63+D65+D66</f>
        <v>80055.5</v>
      </c>
      <c r="E60" s="575">
        <f>E61+E63+E65+E66</f>
        <v>80055.5</v>
      </c>
      <c r="F60" s="575">
        <f>F61+F63+F65+F66</f>
        <v>76055.700000000012</v>
      </c>
      <c r="G60" s="575">
        <f>G61+G63+G65+G66</f>
        <v>2763.5</v>
      </c>
      <c r="H60" s="575">
        <f>H61+H63+H65+H66</f>
        <v>3049</v>
      </c>
      <c r="I60" s="575">
        <f>H60/D60*100</f>
        <v>3.8086077783537666</v>
      </c>
      <c r="J60" s="575">
        <f>G60/E60*100</f>
        <v>3.4519801887440589</v>
      </c>
      <c r="K60" s="575">
        <f>G60/F60*100</f>
        <v>3.6335212219465465</v>
      </c>
    </row>
    <row r="61" spans="1:11" ht="15" x14ac:dyDescent="0.25">
      <c r="A61" s="578"/>
      <c r="B61" s="581"/>
      <c r="C61" s="574" t="s">
        <v>16</v>
      </c>
      <c r="D61" s="575">
        <f t="shared" ref="D61:H66" si="10">D92+D99+D134</f>
        <v>1601.1000000000001</v>
      </c>
      <c r="E61" s="575">
        <f t="shared" si="10"/>
        <v>1601.1000000000001</v>
      </c>
      <c r="F61" s="575">
        <f t="shared" si="10"/>
        <v>1521.1000000000001</v>
      </c>
      <c r="G61" s="575">
        <f t="shared" si="10"/>
        <v>55.3</v>
      </c>
      <c r="H61" s="575">
        <f t="shared" si="10"/>
        <v>61</v>
      </c>
      <c r="I61" s="575">
        <f>H61/D61*100</f>
        <v>3.8098807070139276</v>
      </c>
      <c r="J61" s="575">
        <f>G61/E61*100</f>
        <v>3.4538754606208228</v>
      </c>
      <c r="K61" s="575">
        <f>G61/F61*100</f>
        <v>3.6355269213069481</v>
      </c>
    </row>
    <row r="62" spans="1:11" ht="60" x14ac:dyDescent="0.25">
      <c r="A62" s="578"/>
      <c r="B62" s="581"/>
      <c r="C62" s="574" t="s">
        <v>17</v>
      </c>
      <c r="D62" s="575">
        <f t="shared" si="10"/>
        <v>0</v>
      </c>
      <c r="E62" s="575">
        <f t="shared" si="10"/>
        <v>1601.1000000000001</v>
      </c>
      <c r="F62" s="575">
        <f t="shared" si="10"/>
        <v>0</v>
      </c>
      <c r="G62" s="575">
        <f t="shared" si="10"/>
        <v>55.3</v>
      </c>
      <c r="H62" s="575">
        <f t="shared" si="10"/>
        <v>61</v>
      </c>
      <c r="I62" s="575"/>
      <c r="J62" s="575">
        <f>G62/E62*100</f>
        <v>3.4538754606208228</v>
      </c>
      <c r="K62" s="575"/>
    </row>
    <row r="63" spans="1:11" ht="30" x14ac:dyDescent="0.25">
      <c r="A63" s="578"/>
      <c r="B63" s="581"/>
      <c r="C63" s="574" t="s">
        <v>18</v>
      </c>
      <c r="D63" s="575">
        <f t="shared" si="10"/>
        <v>78454.399999999994</v>
      </c>
      <c r="E63" s="575">
        <f t="shared" si="10"/>
        <v>78454.399999999994</v>
      </c>
      <c r="F63" s="575">
        <f t="shared" si="10"/>
        <v>74534.600000000006</v>
      </c>
      <c r="G63" s="575">
        <f t="shared" si="10"/>
        <v>2708.2</v>
      </c>
      <c r="H63" s="575">
        <f t="shared" si="10"/>
        <v>2988</v>
      </c>
      <c r="I63" s="575">
        <f>H63/D63*100</f>
        <v>3.8085818003834078</v>
      </c>
      <c r="J63" s="575">
        <f>G63/E63*100</f>
        <v>3.4519415099726718</v>
      </c>
      <c r="K63" s="575">
        <f>G63/F63*100</f>
        <v>3.6334802896909615</v>
      </c>
    </row>
    <row r="64" spans="1:11" ht="60" x14ac:dyDescent="0.25">
      <c r="A64" s="578"/>
      <c r="B64" s="581"/>
      <c r="C64" s="574" t="s">
        <v>19</v>
      </c>
      <c r="D64" s="575">
        <f t="shared" si="10"/>
        <v>0</v>
      </c>
      <c r="E64" s="575">
        <f t="shared" si="10"/>
        <v>78454.399999999994</v>
      </c>
      <c r="F64" s="575">
        <f t="shared" si="10"/>
        <v>0</v>
      </c>
      <c r="G64" s="575">
        <f t="shared" si="10"/>
        <v>2708.2</v>
      </c>
      <c r="H64" s="575">
        <f t="shared" si="10"/>
        <v>2988</v>
      </c>
      <c r="I64" s="575"/>
      <c r="J64" s="575">
        <f>G64/E64*100</f>
        <v>3.4519415099726718</v>
      </c>
      <c r="K64" s="575"/>
    </row>
    <row r="65" spans="1:11" ht="30" x14ac:dyDescent="0.25">
      <c r="A65" s="578"/>
      <c r="B65" s="581"/>
      <c r="C65" s="574" t="s">
        <v>20</v>
      </c>
      <c r="D65" s="575">
        <f t="shared" si="10"/>
        <v>0</v>
      </c>
      <c r="E65" s="575">
        <f t="shared" si="10"/>
        <v>0</v>
      </c>
      <c r="F65" s="575">
        <f t="shared" si="10"/>
        <v>0</v>
      </c>
      <c r="G65" s="575">
        <f t="shared" si="10"/>
        <v>0</v>
      </c>
      <c r="H65" s="575">
        <f t="shared" si="10"/>
        <v>0</v>
      </c>
      <c r="I65" s="575"/>
      <c r="J65" s="575"/>
      <c r="K65" s="575"/>
    </row>
    <row r="66" spans="1:11" ht="30" x14ac:dyDescent="0.25">
      <c r="A66" s="578"/>
      <c r="B66" s="581"/>
      <c r="C66" s="574" t="s">
        <v>21</v>
      </c>
      <c r="D66" s="575">
        <f t="shared" si="10"/>
        <v>0</v>
      </c>
      <c r="E66" s="575">
        <f t="shared" si="10"/>
        <v>0</v>
      </c>
      <c r="F66" s="575">
        <f t="shared" si="10"/>
        <v>0</v>
      </c>
      <c r="G66" s="575">
        <f t="shared" si="10"/>
        <v>0</v>
      </c>
      <c r="H66" s="575">
        <f t="shared" si="10"/>
        <v>0</v>
      </c>
      <c r="I66" s="575"/>
      <c r="J66" s="575"/>
      <c r="K66" s="575"/>
    </row>
    <row r="67" spans="1:11" ht="16.5" customHeight="1" x14ac:dyDescent="0.25">
      <c r="A67" s="578"/>
      <c r="B67" s="572" t="s">
        <v>23</v>
      </c>
      <c r="C67" s="572"/>
      <c r="D67" s="572"/>
      <c r="E67" s="576"/>
      <c r="F67" s="576"/>
      <c r="G67" s="576"/>
      <c r="H67" s="576"/>
      <c r="I67" s="575"/>
      <c r="J67" s="575"/>
      <c r="K67" s="575"/>
    </row>
    <row r="68" spans="1:11" ht="16.5" customHeight="1" x14ac:dyDescent="0.25">
      <c r="A68" s="578"/>
      <c r="B68" s="573" t="s">
        <v>24</v>
      </c>
      <c r="C68" s="574" t="s">
        <v>15</v>
      </c>
      <c r="D68" s="575">
        <f>D69+D71+D73+D74</f>
        <v>1823525.6</v>
      </c>
      <c r="E68" s="575">
        <f>E69+E71</f>
        <v>1747035.3</v>
      </c>
      <c r="F68" s="575">
        <f>F69+F71</f>
        <v>1742793.7</v>
      </c>
      <c r="G68" s="575">
        <f>G69+G71</f>
        <v>114266.2</v>
      </c>
      <c r="H68" s="575">
        <f>H69+H71+H74</f>
        <v>268799.2</v>
      </c>
      <c r="I68" s="575">
        <f>H68/D68*100</f>
        <v>14.740632102998719</v>
      </c>
      <c r="J68" s="575">
        <f>G68/E68*100</f>
        <v>6.5405776288550088</v>
      </c>
      <c r="K68" s="575">
        <f>G68/F68*100</f>
        <v>6.5564960442535458</v>
      </c>
    </row>
    <row r="69" spans="1:11" ht="15" x14ac:dyDescent="0.25">
      <c r="A69" s="578"/>
      <c r="B69" s="573"/>
      <c r="C69" s="574" t="s">
        <v>16</v>
      </c>
      <c r="D69" s="575">
        <f>D77+D170+D177+D184+D227+D276+D374+D220</f>
        <v>145804.79999999999</v>
      </c>
      <c r="E69" s="575">
        <f>E77+E170+E177+E184+E227+E276+E374+E220</f>
        <v>145804.79999999999</v>
      </c>
      <c r="F69" s="575">
        <f>F92+F99+F127+F134+F170+F177+F184+F205+F220+F227+F276+F346+F353+F360+F212+F374</f>
        <v>142704.29999999999</v>
      </c>
      <c r="G69" s="575">
        <f>G92+G99+G127+G134+G170+G177+G184+G205+G220+G227+G276+G346+G353+G360+G212+G374</f>
        <v>12320.6</v>
      </c>
      <c r="H69" s="575">
        <f>H92+H99+H127+H134+H170+H177+H184+H205+H220+H227+H276+H346+H353+H360+H212+H374</f>
        <v>29293.5</v>
      </c>
      <c r="I69" s="575">
        <f>H69/D69*100</f>
        <v>20.090902357124047</v>
      </c>
      <c r="J69" s="575">
        <f>G69/E69*100</f>
        <v>8.4500647440962169</v>
      </c>
      <c r="K69" s="575">
        <f>G69/F69*100</f>
        <v>8.6336571497845558</v>
      </c>
    </row>
    <row r="70" spans="1:11" ht="60" x14ac:dyDescent="0.25">
      <c r="A70" s="578"/>
      <c r="B70" s="573"/>
      <c r="C70" s="574" t="s">
        <v>17</v>
      </c>
      <c r="D70" s="575">
        <f t="shared" ref="D70:E72" si="11">D78+D171+D178+D185+D228+D277+D375+D221</f>
        <v>0</v>
      </c>
      <c r="E70" s="575">
        <f>E78+E171+E178+E185+E228+E277+E375+E221</f>
        <v>135735.6</v>
      </c>
      <c r="F70" s="575">
        <f>F93+F100+F128+F135+F171+F178+F185+F206+F221+F228+F277+F347+F354+F361</f>
        <v>127436.9</v>
      </c>
      <c r="G70" s="575">
        <f>G93+G100+G128+G135+G171+G178+G185+G206+G221+G228+G277+G347+G354+G361+G213+G375</f>
        <v>12320.6</v>
      </c>
      <c r="H70" s="575">
        <f>H93+H100+H128+H135+H171+H178+H185+H206+H221+H228+H277+H347+H354+H361+H213+H375</f>
        <v>29293.5</v>
      </c>
      <c r="I70" s="575"/>
      <c r="J70" s="575">
        <f>G70/E70*100</f>
        <v>9.0769112893006696</v>
      </c>
      <c r="K70" s="575"/>
    </row>
    <row r="71" spans="1:11" ht="30" x14ac:dyDescent="0.25">
      <c r="A71" s="578"/>
      <c r="B71" s="573"/>
      <c r="C71" s="574" t="s">
        <v>18</v>
      </c>
      <c r="D71" s="575">
        <f t="shared" si="11"/>
        <v>1601230.5</v>
      </c>
      <c r="E71" s="575">
        <f t="shared" si="11"/>
        <v>1601230.5</v>
      </c>
      <c r="F71" s="575">
        <f>F94+F101+F129+F136+F172+F179+F186+F207+F222+F229+F278+F348+F355+F362+F214+F369+F376</f>
        <v>1600089.4</v>
      </c>
      <c r="G71" s="575">
        <f>G94+G101+G129+G136+G172+G179+G186+G207+G222+G229+G278+G348+G355+G362+G214+G369+G376</f>
        <v>101945.59999999999</v>
      </c>
      <c r="H71" s="575">
        <f>H94+H101+H129+H136+H172+H179+H186+H207+H222+H229+H278+H348+H355+H362+H214+H369+H376</f>
        <v>239505.7</v>
      </c>
      <c r="I71" s="575">
        <f>H71/D71*100</f>
        <v>14.957602918505488</v>
      </c>
      <c r="J71" s="575">
        <f>G71/E71*100</f>
        <v>6.3667036070072358</v>
      </c>
      <c r="K71" s="575">
        <f>G71/F71*100</f>
        <v>6.371244006741124</v>
      </c>
    </row>
    <row r="72" spans="1:11" ht="60" x14ac:dyDescent="0.25">
      <c r="A72" s="578"/>
      <c r="B72" s="573"/>
      <c r="C72" s="574" t="s">
        <v>19</v>
      </c>
      <c r="D72" s="575">
        <f t="shared" ref="D72:D74" si="12">D95+D130+D137+D173+D180+D187+D208+D223+D230+D279+D349+D356+D363+D215+D116+D377</f>
        <v>0</v>
      </c>
      <c r="E72" s="575">
        <f t="shared" si="11"/>
        <v>1601230.5</v>
      </c>
      <c r="F72" s="575">
        <f>F95+F102+F130+F137+F173+F180+F187+F208+F223+F230+F279+F349+F356+F363</f>
        <v>1046265.2000000001</v>
      </c>
      <c r="G72" s="575">
        <f>G95+G102+G130+G137+G173+G180+G187+G208+G223+G230+G279+G349+G356+G363+G215+G370+G377</f>
        <v>101945.59999999999</v>
      </c>
      <c r="H72" s="575">
        <f>H95+H102+H130+H137+H173+H180+H187+H208+H223+H230+H279+H349+H356+H363+H215+H370+H377</f>
        <v>239505.7</v>
      </c>
      <c r="I72" s="575"/>
      <c r="J72" s="575">
        <f>G72/E72*100</f>
        <v>6.3667036070072358</v>
      </c>
      <c r="K72" s="575"/>
    </row>
    <row r="73" spans="1:11" ht="30" x14ac:dyDescent="0.25">
      <c r="A73" s="578"/>
      <c r="B73" s="573"/>
      <c r="C73" s="574" t="s">
        <v>20</v>
      </c>
      <c r="D73" s="575">
        <f t="shared" si="12"/>
        <v>0</v>
      </c>
      <c r="E73" s="575">
        <f>E96+E103+E131+E138+E174+E181+E188+E224+E231+E280</f>
        <v>0</v>
      </c>
      <c r="F73" s="575">
        <f>F96+F103+F131+F138+F174+F181+F188+F224+F231+F280</f>
        <v>0</v>
      </c>
      <c r="G73" s="575">
        <f>G96+G103+G131+G138+G174+G181+G188+G224+G231+G280</f>
        <v>0</v>
      </c>
      <c r="H73" s="575">
        <f>H96+H103+H131+H138+H174+H181+H188+H224+H231+H280</f>
        <v>0</v>
      </c>
      <c r="I73" s="575"/>
      <c r="J73" s="575"/>
      <c r="K73" s="575"/>
    </row>
    <row r="74" spans="1:11" ht="30" x14ac:dyDescent="0.25">
      <c r="A74" s="578"/>
      <c r="B74" s="573"/>
      <c r="C74" s="574" t="s">
        <v>21</v>
      </c>
      <c r="D74" s="575">
        <f t="shared" si="12"/>
        <v>76490.3</v>
      </c>
      <c r="E74" s="575">
        <f>E97+E104+E132+E139+E175+E182+E189+E225+E232+E281</f>
        <v>0</v>
      </c>
      <c r="F74" s="575">
        <f>F97+F104+F132+F139+F175+F182+F189+F225+F232+F281</f>
        <v>0</v>
      </c>
      <c r="G74" s="575">
        <f>G97+G104+G132+G139+G175+G182+G189+G225+G232+G281</f>
        <v>0</v>
      </c>
      <c r="H74" s="575">
        <f>H97+H104+H132+H139+H175+H182+H189+H210+H225+H232+H281+H351+H358+H365</f>
        <v>0</v>
      </c>
      <c r="I74" s="575">
        <f>H74/D74*100</f>
        <v>0</v>
      </c>
      <c r="J74" s="575"/>
      <c r="K74" s="575"/>
    </row>
    <row r="75" spans="1:11" ht="16.5" customHeight="1" x14ac:dyDescent="0.25">
      <c r="A75" s="578"/>
      <c r="B75" s="572" t="s">
        <v>22</v>
      </c>
      <c r="C75" s="572"/>
      <c r="D75" s="572"/>
      <c r="E75" s="572"/>
      <c r="F75" s="572"/>
      <c r="G75" s="572"/>
      <c r="H75" s="572"/>
      <c r="I75" s="572"/>
      <c r="J75" s="572"/>
      <c r="K75" s="572"/>
    </row>
    <row r="76" spans="1:11" ht="15" x14ac:dyDescent="0.25">
      <c r="A76" s="578"/>
      <c r="B76" s="582"/>
      <c r="C76" s="574" t="s">
        <v>15</v>
      </c>
      <c r="D76" s="575">
        <f>D77+D79+D81+D82</f>
        <v>76055.700000000012</v>
      </c>
      <c r="E76" s="575">
        <f>E77+E79+E81+E82</f>
        <v>76055.700000000012</v>
      </c>
      <c r="F76" s="575">
        <f>F77+F79+F81+F82</f>
        <v>76055.700000000012</v>
      </c>
      <c r="G76" s="575">
        <f>G77+G79+G81+G82</f>
        <v>2763.5</v>
      </c>
      <c r="H76" s="575">
        <f>H77+H79+H81+H82</f>
        <v>3049</v>
      </c>
      <c r="I76" s="575">
        <f>H76/D76*100</f>
        <v>4.0089040006205972</v>
      </c>
      <c r="J76" s="575">
        <f>G76/E76*100</f>
        <v>3.6335212219465465</v>
      </c>
      <c r="K76" s="575">
        <f>G76/F76*100</f>
        <v>3.6335212219465465</v>
      </c>
    </row>
    <row r="77" spans="1:11" ht="15" x14ac:dyDescent="0.25">
      <c r="A77" s="578"/>
      <c r="B77" s="582"/>
      <c r="C77" s="574" t="s">
        <v>16</v>
      </c>
      <c r="D77" s="575">
        <f>D134+D113</f>
        <v>1521.1000000000001</v>
      </c>
      <c r="E77" s="575">
        <f>E134+E113</f>
        <v>1521.1000000000001</v>
      </c>
      <c r="F77" s="575">
        <f t="shared" ref="F77:H82" si="13">F92+F99+F134</f>
        <v>1521.1000000000001</v>
      </c>
      <c r="G77" s="575">
        <f t="shared" si="13"/>
        <v>55.3</v>
      </c>
      <c r="H77" s="575">
        <f t="shared" si="13"/>
        <v>61</v>
      </c>
      <c r="I77" s="575">
        <f>H77/D77*100</f>
        <v>4.0102557359805395</v>
      </c>
      <c r="J77" s="575">
        <f>G77/E77*100</f>
        <v>3.6355269213069481</v>
      </c>
      <c r="K77" s="575">
        <f>G77/F77*100</f>
        <v>3.6355269213069481</v>
      </c>
    </row>
    <row r="78" spans="1:11" ht="60" x14ac:dyDescent="0.25">
      <c r="A78" s="578"/>
      <c r="B78" s="582"/>
      <c r="C78" s="574" t="s">
        <v>17</v>
      </c>
      <c r="D78" s="575">
        <f t="shared" ref="D78:E80" si="14">D135+D114</f>
        <v>0</v>
      </c>
      <c r="E78" s="575">
        <f>E135+E114</f>
        <v>1521.1000000000001</v>
      </c>
      <c r="F78" s="575">
        <f t="shared" si="13"/>
        <v>0</v>
      </c>
      <c r="G78" s="575">
        <f t="shared" si="13"/>
        <v>55.3</v>
      </c>
      <c r="H78" s="575">
        <f t="shared" si="13"/>
        <v>61</v>
      </c>
      <c r="I78" s="575"/>
      <c r="J78" s="575">
        <f>G78/E78*100</f>
        <v>3.6355269213069481</v>
      </c>
      <c r="K78" s="575"/>
    </row>
    <row r="79" spans="1:11" ht="30" x14ac:dyDescent="0.25">
      <c r="A79" s="578"/>
      <c r="B79" s="582"/>
      <c r="C79" s="574" t="s">
        <v>18</v>
      </c>
      <c r="D79" s="575">
        <f t="shared" si="14"/>
        <v>74534.600000000006</v>
      </c>
      <c r="E79" s="575">
        <f t="shared" si="14"/>
        <v>74534.600000000006</v>
      </c>
      <c r="F79" s="575">
        <f t="shared" si="13"/>
        <v>74534.600000000006</v>
      </c>
      <c r="G79" s="575">
        <f t="shared" si="13"/>
        <v>2708.2</v>
      </c>
      <c r="H79" s="575">
        <f t="shared" si="13"/>
        <v>2988</v>
      </c>
      <c r="I79" s="575">
        <f>H79/D79*100</f>
        <v>4.008876414443761</v>
      </c>
      <c r="J79" s="575">
        <f>G79/E79*100</f>
        <v>3.6334802896909615</v>
      </c>
      <c r="K79" s="575">
        <f>G79/F79*100</f>
        <v>3.6334802896909615</v>
      </c>
    </row>
    <row r="80" spans="1:11" ht="60" x14ac:dyDescent="0.25">
      <c r="A80" s="578"/>
      <c r="B80" s="582"/>
      <c r="C80" s="574" t="s">
        <v>19</v>
      </c>
      <c r="D80" s="575">
        <f>D95+D102+D137</f>
        <v>0</v>
      </c>
      <c r="E80" s="575">
        <f t="shared" si="14"/>
        <v>74534.600000000006</v>
      </c>
      <c r="F80" s="575">
        <f t="shared" si="13"/>
        <v>0</v>
      </c>
      <c r="G80" s="575">
        <f t="shared" si="13"/>
        <v>2708.2</v>
      </c>
      <c r="H80" s="575">
        <f t="shared" si="13"/>
        <v>2988</v>
      </c>
      <c r="I80" s="575"/>
      <c r="J80" s="575">
        <f>G80/E80*100</f>
        <v>3.6334802896909615</v>
      </c>
      <c r="K80" s="575"/>
    </row>
    <row r="81" spans="1:11" ht="30" x14ac:dyDescent="0.25">
      <c r="A81" s="578"/>
      <c r="B81" s="582"/>
      <c r="C81" s="574" t="s">
        <v>20</v>
      </c>
      <c r="D81" s="575">
        <f>D96+D103+D138</f>
        <v>0</v>
      </c>
      <c r="E81" s="575">
        <f>E96+E103+E138</f>
        <v>0</v>
      </c>
      <c r="F81" s="575">
        <f t="shared" si="13"/>
        <v>0</v>
      </c>
      <c r="G81" s="575">
        <f t="shared" si="13"/>
        <v>0</v>
      </c>
      <c r="H81" s="575">
        <f t="shared" si="13"/>
        <v>0</v>
      </c>
      <c r="I81" s="575"/>
      <c r="J81" s="575"/>
      <c r="K81" s="575"/>
    </row>
    <row r="82" spans="1:11" ht="30" x14ac:dyDescent="0.25">
      <c r="A82" s="578"/>
      <c r="B82" s="582"/>
      <c r="C82" s="574" t="s">
        <v>21</v>
      </c>
      <c r="D82" s="575">
        <f>D97+D104+D139</f>
        <v>0</v>
      </c>
      <c r="E82" s="575">
        <f>E97+E104+E139</f>
        <v>0</v>
      </c>
      <c r="F82" s="575">
        <f t="shared" si="13"/>
        <v>0</v>
      </c>
      <c r="G82" s="575">
        <f t="shared" si="13"/>
        <v>0</v>
      </c>
      <c r="H82" s="575">
        <f t="shared" si="13"/>
        <v>0</v>
      </c>
      <c r="I82" s="575"/>
      <c r="J82" s="575"/>
      <c r="K82" s="575"/>
    </row>
    <row r="83" spans="1:11" ht="16.5" customHeight="1" x14ac:dyDescent="0.25">
      <c r="A83" s="578"/>
      <c r="B83" s="583" t="s">
        <v>27</v>
      </c>
      <c r="C83" s="574" t="s">
        <v>15</v>
      </c>
      <c r="D83" s="575">
        <f>D84+D86+D88+D89</f>
        <v>4474.8</v>
      </c>
      <c r="E83" s="575">
        <f>E84+E86</f>
        <v>4474.8</v>
      </c>
      <c r="F83" s="575">
        <f t="shared" ref="F83:H83" si="15">F84+F86</f>
        <v>4427.3</v>
      </c>
      <c r="G83" s="575">
        <f t="shared" si="15"/>
        <v>3999.8</v>
      </c>
      <c r="H83" s="575">
        <f t="shared" si="15"/>
        <v>0</v>
      </c>
      <c r="I83" s="575">
        <f>H83/D83*100</f>
        <v>0</v>
      </c>
      <c r="J83" s="575">
        <f>G83/E83*100</f>
        <v>89.385000446947345</v>
      </c>
      <c r="K83" s="575">
        <f>G83/F83*100</f>
        <v>90.34400198766744</v>
      </c>
    </row>
    <row r="84" spans="1:11" ht="15" x14ac:dyDescent="0.25">
      <c r="A84" s="578"/>
      <c r="B84" s="583"/>
      <c r="C84" s="574" t="s">
        <v>16</v>
      </c>
      <c r="D84" s="575">
        <f>D191+D198+D120</f>
        <v>555</v>
      </c>
      <c r="E84" s="575">
        <f>E191+E198+E120</f>
        <v>555</v>
      </c>
      <c r="F84" s="575">
        <f t="shared" ref="F84:H84" si="16">F191+F198+F120</f>
        <v>507.5</v>
      </c>
      <c r="G84" s="575">
        <f t="shared" si="16"/>
        <v>80</v>
      </c>
      <c r="H84" s="575">
        <f t="shared" si="16"/>
        <v>0</v>
      </c>
      <c r="I84" s="575">
        <f>H84/D84*100</f>
        <v>0</v>
      </c>
      <c r="J84" s="575">
        <f>G84/E84*100</f>
        <v>14.414414414414415</v>
      </c>
      <c r="K84" s="575">
        <f>G84/F84*100</f>
        <v>15.763546798029557</v>
      </c>
    </row>
    <row r="85" spans="1:11" ht="60" x14ac:dyDescent="0.25">
      <c r="A85" s="578"/>
      <c r="B85" s="583"/>
      <c r="C85" s="574" t="s">
        <v>17</v>
      </c>
      <c r="D85" s="575">
        <f t="shared" ref="D85:H86" si="17">D192+D199+D121</f>
        <v>0</v>
      </c>
      <c r="E85" s="575"/>
      <c r="F85" s="575"/>
      <c r="G85" s="575"/>
      <c r="H85" s="575"/>
      <c r="I85" s="575"/>
      <c r="J85" s="575"/>
      <c r="K85" s="575"/>
    </row>
    <row r="86" spans="1:11" ht="30" x14ac:dyDescent="0.25">
      <c r="A86" s="578"/>
      <c r="B86" s="583"/>
      <c r="C86" s="574" t="s">
        <v>18</v>
      </c>
      <c r="D86" s="575">
        <f t="shared" si="17"/>
        <v>3919.8</v>
      </c>
      <c r="E86" s="575">
        <f t="shared" si="17"/>
        <v>3919.8</v>
      </c>
      <c r="F86" s="575">
        <f t="shared" si="17"/>
        <v>3919.8</v>
      </c>
      <c r="G86" s="575">
        <f t="shared" si="17"/>
        <v>3919.8</v>
      </c>
      <c r="H86" s="575">
        <f t="shared" si="17"/>
        <v>0</v>
      </c>
      <c r="I86" s="575"/>
      <c r="J86" s="575"/>
      <c r="K86" s="575"/>
    </row>
    <row r="87" spans="1:11" ht="60" x14ac:dyDescent="0.25">
      <c r="A87" s="578"/>
      <c r="B87" s="583"/>
      <c r="C87" s="574" t="s">
        <v>19</v>
      </c>
      <c r="D87" s="575"/>
      <c r="E87" s="575"/>
      <c r="F87" s="575"/>
      <c r="G87" s="575"/>
      <c r="H87" s="575"/>
      <c r="I87" s="575"/>
      <c r="J87" s="575"/>
      <c r="K87" s="575"/>
    </row>
    <row r="88" spans="1:11" ht="30" x14ac:dyDescent="0.25">
      <c r="A88" s="578"/>
      <c r="B88" s="583"/>
      <c r="C88" s="574" t="s">
        <v>20</v>
      </c>
      <c r="D88" s="575"/>
      <c r="E88" s="575"/>
      <c r="F88" s="575"/>
      <c r="G88" s="575"/>
      <c r="H88" s="575"/>
      <c r="I88" s="575"/>
      <c r="J88" s="575"/>
      <c r="K88" s="575"/>
    </row>
    <row r="89" spans="1:11" ht="30" x14ac:dyDescent="0.25">
      <c r="A89" s="578"/>
      <c r="B89" s="583"/>
      <c r="C89" s="584" t="s">
        <v>21</v>
      </c>
      <c r="D89" s="585"/>
      <c r="E89" s="585"/>
      <c r="F89" s="585"/>
      <c r="G89" s="585"/>
      <c r="H89" s="585"/>
      <c r="I89" s="585"/>
      <c r="J89" s="585"/>
      <c r="K89" s="585"/>
    </row>
    <row r="90" spans="1:11" ht="17.25" customHeight="1" thickBot="1" x14ac:dyDescent="0.3">
      <c r="A90" s="586" t="s">
        <v>28</v>
      </c>
      <c r="B90" s="586"/>
      <c r="C90" s="586"/>
      <c r="D90" s="586"/>
      <c r="E90" s="586"/>
      <c r="F90" s="586"/>
      <c r="G90" s="586"/>
      <c r="H90" s="586"/>
      <c r="I90" s="586"/>
      <c r="J90" s="586"/>
      <c r="K90" s="586"/>
    </row>
    <row r="91" spans="1:11" ht="16.5" hidden="1" customHeight="1" x14ac:dyDescent="0.25">
      <c r="A91" s="587" t="s">
        <v>29</v>
      </c>
      <c r="B91" s="588" t="s">
        <v>24</v>
      </c>
      <c r="C91" s="589" t="s">
        <v>15</v>
      </c>
      <c r="D91" s="590">
        <f>D92+D94+D96+D97</f>
        <v>0</v>
      </c>
      <c r="E91" s="590">
        <f>E92+E94+E96+E97</f>
        <v>0</v>
      </c>
      <c r="F91" s="590">
        <f>F92+F94+F96+F97</f>
        <v>0</v>
      </c>
      <c r="G91" s="590">
        <f>G92+G94+G96+G97</f>
        <v>0</v>
      </c>
      <c r="H91" s="590">
        <f>H92+H94+H96+H97</f>
        <v>0</v>
      </c>
      <c r="I91" s="590"/>
      <c r="J91" s="590"/>
      <c r="K91" s="590"/>
    </row>
    <row r="92" spans="1:11" ht="15" hidden="1" x14ac:dyDescent="0.25">
      <c r="A92" s="587"/>
      <c r="B92" s="588"/>
      <c r="C92" s="574" t="s">
        <v>16</v>
      </c>
      <c r="D92" s="575">
        <v>0</v>
      </c>
      <c r="E92" s="575">
        <v>0</v>
      </c>
      <c r="F92" s="575">
        <v>0</v>
      </c>
      <c r="G92" s="575">
        <v>0</v>
      </c>
      <c r="H92" s="575">
        <v>0</v>
      </c>
      <c r="I92" s="575"/>
      <c r="J92" s="575"/>
      <c r="K92" s="575"/>
    </row>
    <row r="93" spans="1:11" ht="60" hidden="1" x14ac:dyDescent="0.25">
      <c r="A93" s="587"/>
      <c r="B93" s="588"/>
      <c r="C93" s="574" t="s">
        <v>17</v>
      </c>
      <c r="D93" s="575">
        <v>0</v>
      </c>
      <c r="E93" s="575">
        <v>0</v>
      </c>
      <c r="F93" s="575">
        <v>0</v>
      </c>
      <c r="G93" s="575">
        <v>0</v>
      </c>
      <c r="H93" s="575">
        <v>0</v>
      </c>
      <c r="I93" s="575"/>
      <c r="J93" s="575"/>
      <c r="K93" s="575"/>
    </row>
    <row r="94" spans="1:11" ht="30" hidden="1" x14ac:dyDescent="0.25">
      <c r="A94" s="587"/>
      <c r="B94" s="588"/>
      <c r="C94" s="574" t="s">
        <v>18</v>
      </c>
      <c r="D94" s="575">
        <v>0</v>
      </c>
      <c r="E94" s="575">
        <v>0</v>
      </c>
      <c r="F94" s="575">
        <v>0</v>
      </c>
      <c r="G94" s="575">
        <v>0</v>
      </c>
      <c r="H94" s="575">
        <v>0</v>
      </c>
      <c r="I94" s="575"/>
      <c r="J94" s="575"/>
      <c r="K94" s="575"/>
    </row>
    <row r="95" spans="1:11" ht="60" hidden="1" x14ac:dyDescent="0.25">
      <c r="A95" s="587"/>
      <c r="B95" s="588"/>
      <c r="C95" s="574" t="s">
        <v>19</v>
      </c>
      <c r="D95" s="575">
        <v>0</v>
      </c>
      <c r="E95" s="575">
        <v>0</v>
      </c>
      <c r="F95" s="575">
        <v>0</v>
      </c>
      <c r="G95" s="575">
        <v>0</v>
      </c>
      <c r="H95" s="575">
        <v>0</v>
      </c>
      <c r="I95" s="575"/>
      <c r="J95" s="575"/>
      <c r="K95" s="575"/>
    </row>
    <row r="96" spans="1:11" ht="30" hidden="1" x14ac:dyDescent="0.25">
      <c r="A96" s="587"/>
      <c r="B96" s="588"/>
      <c r="C96" s="574" t="s">
        <v>20</v>
      </c>
      <c r="D96" s="575">
        <v>0</v>
      </c>
      <c r="E96" s="575">
        <v>0</v>
      </c>
      <c r="F96" s="575">
        <v>0</v>
      </c>
      <c r="G96" s="575">
        <v>0</v>
      </c>
      <c r="H96" s="575">
        <v>0</v>
      </c>
      <c r="I96" s="575"/>
      <c r="J96" s="575"/>
      <c r="K96" s="575"/>
    </row>
    <row r="97" spans="1:11" ht="30" hidden="1" x14ac:dyDescent="0.25">
      <c r="A97" s="587"/>
      <c r="B97" s="588"/>
      <c r="C97" s="574" t="s">
        <v>21</v>
      </c>
      <c r="D97" s="575">
        <v>0</v>
      </c>
      <c r="E97" s="575">
        <v>0</v>
      </c>
      <c r="F97" s="575">
        <v>0</v>
      </c>
      <c r="G97" s="575">
        <v>0</v>
      </c>
      <c r="H97" s="575">
        <v>0</v>
      </c>
      <c r="I97" s="575"/>
      <c r="J97" s="575"/>
      <c r="K97" s="575"/>
    </row>
    <row r="98" spans="1:11" ht="16.5" customHeight="1" x14ac:dyDescent="0.25">
      <c r="A98" s="578" t="s">
        <v>619</v>
      </c>
      <c r="B98" s="591" t="s">
        <v>602</v>
      </c>
      <c r="C98" s="592" t="s">
        <v>15</v>
      </c>
      <c r="D98" s="575">
        <f>D99+D101+D103+D104</f>
        <v>15684.100000000002</v>
      </c>
      <c r="E98" s="575">
        <f>E99+E101</f>
        <v>15684.100000000002</v>
      </c>
      <c r="F98" s="575">
        <f>F99+F101</f>
        <v>11684.300000000001</v>
      </c>
      <c r="G98" s="575">
        <f>G99+G101</f>
        <v>0</v>
      </c>
      <c r="H98" s="575">
        <f>H99+H101+H103+H104</f>
        <v>0</v>
      </c>
      <c r="I98" s="575">
        <f>H98/D98*100</f>
        <v>0</v>
      </c>
      <c r="J98" s="575">
        <f>G98/E98*100</f>
        <v>0</v>
      </c>
      <c r="K98" s="575">
        <f>G98/F98*100</f>
        <v>0</v>
      </c>
    </row>
    <row r="99" spans="1:11" ht="15" x14ac:dyDescent="0.25">
      <c r="A99" s="578"/>
      <c r="B99" s="591"/>
      <c r="C99" s="593" t="s">
        <v>16</v>
      </c>
      <c r="D99" s="575">
        <f t="shared" ref="D99:D100" si="18">D106+D113+D120</f>
        <v>313.7</v>
      </c>
      <c r="E99" s="575">
        <f>E106+E113+E120</f>
        <v>313.7</v>
      </c>
      <c r="F99" s="575">
        <f>F106+F113</f>
        <v>233.7</v>
      </c>
      <c r="G99" s="575">
        <f>G106+G113</f>
        <v>0</v>
      </c>
      <c r="H99" s="575">
        <f>H106+H113</f>
        <v>0</v>
      </c>
      <c r="I99" s="575">
        <f>H99/D99*100</f>
        <v>0</v>
      </c>
      <c r="J99" s="575">
        <f>G99/E99*100</f>
        <v>0</v>
      </c>
      <c r="K99" s="575">
        <f>G99/F99*100</f>
        <v>0</v>
      </c>
    </row>
    <row r="100" spans="1:11" ht="60" x14ac:dyDescent="0.25">
      <c r="A100" s="578"/>
      <c r="B100" s="591"/>
      <c r="C100" s="593" t="s">
        <v>17</v>
      </c>
      <c r="D100" s="575">
        <f t="shared" si="18"/>
        <v>0</v>
      </c>
      <c r="E100" s="575">
        <f>E107+E114+E121</f>
        <v>313.7</v>
      </c>
      <c r="F100" s="575"/>
      <c r="G100" s="575">
        <f t="shared" ref="G100:H102" si="19">G107+G114</f>
        <v>0</v>
      </c>
      <c r="H100" s="575">
        <f t="shared" si="19"/>
        <v>0</v>
      </c>
      <c r="I100" s="575"/>
      <c r="J100" s="575">
        <f>G100/E100*100</f>
        <v>0</v>
      </c>
      <c r="K100" s="575"/>
    </row>
    <row r="101" spans="1:11" ht="30" x14ac:dyDescent="0.25">
      <c r="A101" s="578"/>
      <c r="B101" s="591"/>
      <c r="C101" s="593" t="s">
        <v>18</v>
      </c>
      <c r="D101" s="575">
        <f>D108+D115+D122</f>
        <v>15370.400000000001</v>
      </c>
      <c r="E101" s="575">
        <f>E108+E115+E122</f>
        <v>15370.400000000001</v>
      </c>
      <c r="F101" s="575">
        <f>F108+F115</f>
        <v>11450.6</v>
      </c>
      <c r="G101" s="575">
        <f t="shared" si="19"/>
        <v>0</v>
      </c>
      <c r="H101" s="575">
        <f t="shared" si="19"/>
        <v>0</v>
      </c>
      <c r="I101" s="575">
        <f>H101/D101*100</f>
        <v>0</v>
      </c>
      <c r="J101" s="575">
        <f>G101/E101*100</f>
        <v>0</v>
      </c>
      <c r="K101" s="575">
        <f>G101/F101*100</f>
        <v>0</v>
      </c>
    </row>
    <row r="102" spans="1:11" ht="60" x14ac:dyDescent="0.25">
      <c r="A102" s="578"/>
      <c r="B102" s="591"/>
      <c r="C102" s="593" t="s">
        <v>19</v>
      </c>
      <c r="D102" s="575">
        <f t="shared" ref="D102" si="20">D109+D116</f>
        <v>0</v>
      </c>
      <c r="E102" s="575">
        <f>E109+E116+E123</f>
        <v>15370.400000000001</v>
      </c>
      <c r="F102" s="575"/>
      <c r="G102" s="575">
        <f t="shared" si="19"/>
        <v>0</v>
      </c>
      <c r="H102" s="575">
        <f t="shared" si="19"/>
        <v>0</v>
      </c>
      <c r="I102" s="575"/>
      <c r="J102" s="575">
        <f>G102/E102*100</f>
        <v>0</v>
      </c>
      <c r="K102" s="575"/>
    </row>
    <row r="103" spans="1:11" ht="30" x14ac:dyDescent="0.25">
      <c r="A103" s="578"/>
      <c r="B103" s="591"/>
      <c r="C103" s="593" t="s">
        <v>20</v>
      </c>
      <c r="D103" s="575">
        <f>D110+D117</f>
        <v>0</v>
      </c>
      <c r="E103" s="575"/>
      <c r="F103" s="575"/>
      <c r="G103" s="575"/>
      <c r="H103" s="575"/>
      <c r="I103" s="575"/>
      <c r="J103" s="575"/>
      <c r="K103" s="575"/>
    </row>
    <row r="104" spans="1:11" ht="30" x14ac:dyDescent="0.25">
      <c r="A104" s="578"/>
      <c r="B104" s="591"/>
      <c r="C104" s="594" t="s">
        <v>21</v>
      </c>
      <c r="D104" s="575">
        <f>D111+D118</f>
        <v>0</v>
      </c>
      <c r="E104" s="575"/>
      <c r="F104" s="575"/>
      <c r="G104" s="575"/>
      <c r="H104" s="575"/>
      <c r="I104" s="575"/>
      <c r="J104" s="575"/>
      <c r="K104" s="575"/>
    </row>
    <row r="105" spans="1:11" ht="16.5" hidden="1" customHeight="1" x14ac:dyDescent="0.25">
      <c r="A105" s="573" t="s">
        <v>30</v>
      </c>
      <c r="B105" s="595" t="s">
        <v>24</v>
      </c>
      <c r="C105" s="592" t="s">
        <v>15</v>
      </c>
      <c r="D105" s="575"/>
      <c r="E105" s="575"/>
      <c r="F105" s="575"/>
      <c r="G105" s="575"/>
      <c r="H105" s="575"/>
      <c r="I105" s="575"/>
      <c r="J105" s="575"/>
      <c r="K105" s="575"/>
    </row>
    <row r="106" spans="1:11" ht="15" hidden="1" x14ac:dyDescent="0.25">
      <c r="A106" s="573"/>
      <c r="B106" s="595"/>
      <c r="C106" s="593" t="s">
        <v>16</v>
      </c>
      <c r="D106" s="575"/>
      <c r="E106" s="575"/>
      <c r="F106" s="575"/>
      <c r="G106" s="575"/>
      <c r="H106" s="575"/>
      <c r="I106" s="575"/>
      <c r="J106" s="575"/>
      <c r="K106" s="575"/>
    </row>
    <row r="107" spans="1:11" ht="60" hidden="1" x14ac:dyDescent="0.25">
      <c r="A107" s="573"/>
      <c r="B107" s="595"/>
      <c r="C107" s="593" t="s">
        <v>17</v>
      </c>
      <c r="D107" s="575"/>
      <c r="E107" s="575"/>
      <c r="F107" s="575"/>
      <c r="G107" s="575"/>
      <c r="H107" s="575"/>
      <c r="I107" s="575"/>
      <c r="J107" s="575"/>
      <c r="K107" s="575"/>
    </row>
    <row r="108" spans="1:11" ht="30" hidden="1" x14ac:dyDescent="0.25">
      <c r="A108" s="573"/>
      <c r="B108" s="595"/>
      <c r="C108" s="593" t="s">
        <v>18</v>
      </c>
      <c r="D108" s="575"/>
      <c r="E108" s="575"/>
      <c r="F108" s="575"/>
      <c r="G108" s="575"/>
      <c r="H108" s="575"/>
      <c r="I108" s="575"/>
      <c r="J108" s="575"/>
      <c r="K108" s="575"/>
    </row>
    <row r="109" spans="1:11" ht="60" hidden="1" x14ac:dyDescent="0.25">
      <c r="A109" s="573"/>
      <c r="B109" s="595"/>
      <c r="C109" s="593" t="s">
        <v>19</v>
      </c>
      <c r="D109" s="575"/>
      <c r="E109" s="575"/>
      <c r="F109" s="575"/>
      <c r="G109" s="575"/>
      <c r="H109" s="575"/>
      <c r="I109" s="575"/>
      <c r="J109" s="575"/>
      <c r="K109" s="575"/>
    </row>
    <row r="110" spans="1:11" ht="30" hidden="1" x14ac:dyDescent="0.25">
      <c r="A110" s="573"/>
      <c r="B110" s="595"/>
      <c r="C110" s="593" t="s">
        <v>20</v>
      </c>
      <c r="D110" s="575"/>
      <c r="E110" s="575"/>
      <c r="F110" s="575"/>
      <c r="G110" s="575"/>
      <c r="H110" s="575"/>
      <c r="I110" s="575"/>
      <c r="J110" s="575"/>
      <c r="K110" s="575"/>
    </row>
    <row r="111" spans="1:11" ht="29.25" hidden="1" customHeight="1" x14ac:dyDescent="0.25">
      <c r="A111" s="573"/>
      <c r="B111" s="595"/>
      <c r="C111" s="593" t="s">
        <v>21</v>
      </c>
      <c r="D111" s="575"/>
      <c r="E111" s="575"/>
      <c r="F111" s="575"/>
      <c r="G111" s="575"/>
      <c r="H111" s="575"/>
      <c r="I111" s="575"/>
      <c r="J111" s="575"/>
      <c r="K111" s="575"/>
    </row>
    <row r="112" spans="1:11" ht="15" x14ac:dyDescent="0.25">
      <c r="A112" s="596" t="s">
        <v>31</v>
      </c>
      <c r="B112" s="595" t="s">
        <v>24</v>
      </c>
      <c r="C112" s="592" t="s">
        <v>15</v>
      </c>
      <c r="D112" s="575">
        <f>D113+D115+D117+D118</f>
        <v>11684.300000000001</v>
      </c>
      <c r="E112" s="575">
        <f>E113+E115+E117+E118</f>
        <v>11684.300000000001</v>
      </c>
      <c r="F112" s="575">
        <f>F113+F115+F117+F118</f>
        <v>11684.300000000001</v>
      </c>
      <c r="G112" s="575"/>
      <c r="H112" s="575"/>
      <c r="I112" s="575"/>
      <c r="J112" s="575"/>
      <c r="K112" s="575"/>
    </row>
    <row r="113" spans="1:11" ht="15" x14ac:dyDescent="0.25">
      <c r="A113" s="596"/>
      <c r="B113" s="595"/>
      <c r="C113" s="593" t="s">
        <v>16</v>
      </c>
      <c r="D113" s="575">
        <v>233.7</v>
      </c>
      <c r="E113" s="575">
        <v>233.7</v>
      </c>
      <c r="F113" s="575">
        <v>233.7</v>
      </c>
      <c r="G113" s="575"/>
      <c r="H113" s="575"/>
      <c r="I113" s="575"/>
      <c r="J113" s="575"/>
      <c r="K113" s="575"/>
    </row>
    <row r="114" spans="1:11" ht="60" x14ac:dyDescent="0.25">
      <c r="A114" s="596"/>
      <c r="B114" s="595"/>
      <c r="C114" s="593" t="s">
        <v>17</v>
      </c>
      <c r="D114" s="575"/>
      <c r="E114" s="575">
        <v>233.7</v>
      </c>
      <c r="F114" s="575">
        <v>233.7</v>
      </c>
      <c r="G114" s="575"/>
      <c r="H114" s="575"/>
      <c r="I114" s="575"/>
      <c r="J114" s="575"/>
      <c r="K114" s="575"/>
    </row>
    <row r="115" spans="1:11" ht="30" x14ac:dyDescent="0.25">
      <c r="A115" s="596"/>
      <c r="B115" s="595"/>
      <c r="C115" s="593" t="s">
        <v>18</v>
      </c>
      <c r="D115" s="575">
        <v>11450.6</v>
      </c>
      <c r="E115" s="575">
        <v>11450.6</v>
      </c>
      <c r="F115" s="575">
        <v>11450.6</v>
      </c>
      <c r="G115" s="575"/>
      <c r="H115" s="575"/>
      <c r="I115" s="575"/>
      <c r="J115" s="575"/>
      <c r="K115" s="575"/>
    </row>
    <row r="116" spans="1:11" ht="60" x14ac:dyDescent="0.25">
      <c r="A116" s="596"/>
      <c r="B116" s="595"/>
      <c r="C116" s="593" t="s">
        <v>19</v>
      </c>
      <c r="D116" s="575"/>
      <c r="E116" s="575">
        <v>11450.6</v>
      </c>
      <c r="F116" s="575">
        <v>11450.6</v>
      </c>
      <c r="G116" s="575"/>
      <c r="H116" s="575"/>
      <c r="I116" s="575"/>
      <c r="J116" s="575"/>
      <c r="K116" s="575"/>
    </row>
    <row r="117" spans="1:11" ht="30" x14ac:dyDescent="0.25">
      <c r="A117" s="596"/>
      <c r="B117" s="595"/>
      <c r="C117" s="593" t="s">
        <v>20</v>
      </c>
      <c r="D117" s="575"/>
      <c r="E117" s="575"/>
      <c r="F117" s="575"/>
      <c r="G117" s="575"/>
      <c r="H117" s="575"/>
      <c r="I117" s="575"/>
      <c r="J117" s="575"/>
      <c r="K117" s="575"/>
    </row>
    <row r="118" spans="1:11" ht="30" x14ac:dyDescent="0.25">
      <c r="A118" s="596"/>
      <c r="B118" s="595"/>
      <c r="C118" s="593" t="s">
        <v>21</v>
      </c>
      <c r="D118" s="575"/>
      <c r="E118" s="575"/>
      <c r="F118" s="575"/>
      <c r="G118" s="575"/>
      <c r="H118" s="575"/>
      <c r="I118" s="575"/>
      <c r="J118" s="575"/>
      <c r="K118" s="575"/>
    </row>
    <row r="119" spans="1:11" ht="15" x14ac:dyDescent="0.25">
      <c r="A119" s="597" t="s">
        <v>560</v>
      </c>
      <c r="B119" s="591" t="s">
        <v>561</v>
      </c>
      <c r="C119" s="593" t="s">
        <v>15</v>
      </c>
      <c r="D119" s="575">
        <f>D120+D122</f>
        <v>3999.8</v>
      </c>
      <c r="E119" s="575">
        <f>E120+E122</f>
        <v>3999.8</v>
      </c>
      <c r="F119" s="575">
        <v>3999.8</v>
      </c>
      <c r="G119" s="575">
        <v>3999.8</v>
      </c>
      <c r="H119" s="575"/>
      <c r="I119" s="575"/>
      <c r="J119" s="575"/>
      <c r="K119" s="575"/>
    </row>
    <row r="120" spans="1:11" ht="15" x14ac:dyDescent="0.25">
      <c r="A120" s="598"/>
      <c r="B120" s="598"/>
      <c r="C120" s="593" t="s">
        <v>16</v>
      </c>
      <c r="D120" s="575">
        <v>80</v>
      </c>
      <c r="E120" s="575">
        <v>80</v>
      </c>
      <c r="F120" s="575">
        <v>80</v>
      </c>
      <c r="G120" s="575">
        <v>80</v>
      </c>
      <c r="H120" s="575"/>
      <c r="I120" s="575"/>
      <c r="J120" s="575"/>
      <c r="K120" s="575"/>
    </row>
    <row r="121" spans="1:11" ht="60" x14ac:dyDescent="0.25">
      <c r="A121" s="598"/>
      <c r="B121" s="598"/>
      <c r="C121" s="593" t="s">
        <v>17</v>
      </c>
      <c r="D121" s="575"/>
      <c r="E121" s="575">
        <v>80</v>
      </c>
      <c r="F121" s="575">
        <v>80</v>
      </c>
      <c r="G121" s="575">
        <v>80</v>
      </c>
      <c r="H121" s="575"/>
      <c r="I121" s="575"/>
      <c r="J121" s="575"/>
      <c r="K121" s="575"/>
    </row>
    <row r="122" spans="1:11" ht="30" x14ac:dyDescent="0.25">
      <c r="A122" s="598"/>
      <c r="B122" s="598"/>
      <c r="C122" s="593" t="s">
        <v>18</v>
      </c>
      <c r="D122" s="575">
        <v>3919.8</v>
      </c>
      <c r="E122" s="575">
        <v>3919.8</v>
      </c>
      <c r="F122" s="575">
        <v>3919.8</v>
      </c>
      <c r="G122" s="575">
        <v>3919.8</v>
      </c>
      <c r="H122" s="575"/>
      <c r="I122" s="575"/>
      <c r="J122" s="575"/>
      <c r="K122" s="575"/>
    </row>
    <row r="123" spans="1:11" ht="60" x14ac:dyDescent="0.25">
      <c r="A123" s="598"/>
      <c r="B123" s="598"/>
      <c r="C123" s="593" t="s">
        <v>19</v>
      </c>
      <c r="D123" s="575"/>
      <c r="E123" s="575">
        <v>3919.8</v>
      </c>
      <c r="F123" s="575">
        <v>3919.8</v>
      </c>
      <c r="G123" s="575">
        <v>3919.8</v>
      </c>
      <c r="H123" s="575"/>
      <c r="I123" s="575"/>
      <c r="J123" s="575"/>
      <c r="K123" s="575"/>
    </row>
    <row r="124" spans="1:11" ht="30" x14ac:dyDescent="0.25">
      <c r="A124" s="598"/>
      <c r="B124" s="598"/>
      <c r="C124" s="593" t="s">
        <v>20</v>
      </c>
      <c r="D124" s="575"/>
      <c r="E124" s="575"/>
      <c r="F124" s="575"/>
      <c r="G124" s="575"/>
      <c r="H124" s="575"/>
      <c r="I124" s="575"/>
      <c r="J124" s="575"/>
      <c r="K124" s="575"/>
    </row>
    <row r="125" spans="1:11" ht="30" x14ac:dyDescent="0.25">
      <c r="A125" s="599"/>
      <c r="B125" s="599"/>
      <c r="C125" s="593" t="s">
        <v>21</v>
      </c>
      <c r="D125" s="575"/>
      <c r="E125" s="575"/>
      <c r="F125" s="575"/>
      <c r="G125" s="575"/>
      <c r="H125" s="575"/>
      <c r="I125" s="575"/>
      <c r="J125" s="575"/>
      <c r="K125" s="575"/>
    </row>
    <row r="126" spans="1:11" ht="16.5" hidden="1" customHeight="1" x14ac:dyDescent="0.25">
      <c r="A126" s="572" t="s">
        <v>32</v>
      </c>
      <c r="B126" s="595" t="s">
        <v>24</v>
      </c>
      <c r="C126" s="592" t="s">
        <v>15</v>
      </c>
      <c r="D126" s="575">
        <f>D127+D129+D131+D132</f>
        <v>0</v>
      </c>
      <c r="E126" s="575">
        <f>E127+E129+E131+E132</f>
        <v>0</v>
      </c>
      <c r="F126" s="575">
        <f>F127+F129+F131+F132</f>
        <v>0</v>
      </c>
      <c r="G126" s="575">
        <f>G127+G129+G131+G132</f>
        <v>0</v>
      </c>
      <c r="H126" s="575">
        <f>H127+H129+H131+H132</f>
        <v>0</v>
      </c>
      <c r="I126" s="575"/>
      <c r="J126" s="575"/>
      <c r="K126" s="575"/>
    </row>
    <row r="127" spans="1:11" ht="15" hidden="1" x14ac:dyDescent="0.25">
      <c r="A127" s="572"/>
      <c r="B127" s="595"/>
      <c r="C127" s="593" t="s">
        <v>16</v>
      </c>
      <c r="D127" s="575">
        <v>0</v>
      </c>
      <c r="E127" s="575">
        <v>0</v>
      </c>
      <c r="F127" s="575">
        <v>0</v>
      </c>
      <c r="G127" s="575">
        <v>0</v>
      </c>
      <c r="H127" s="575">
        <v>0</v>
      </c>
      <c r="I127" s="575"/>
      <c r="J127" s="575"/>
      <c r="K127" s="575"/>
    </row>
    <row r="128" spans="1:11" ht="60" hidden="1" x14ac:dyDescent="0.25">
      <c r="A128" s="572"/>
      <c r="B128" s="595"/>
      <c r="C128" s="593" t="s">
        <v>17</v>
      </c>
      <c r="D128" s="575">
        <v>0</v>
      </c>
      <c r="E128" s="575">
        <v>0</v>
      </c>
      <c r="F128" s="575">
        <v>0</v>
      </c>
      <c r="G128" s="575">
        <v>0</v>
      </c>
      <c r="H128" s="575">
        <v>0</v>
      </c>
      <c r="I128" s="575"/>
      <c r="J128" s="575"/>
      <c r="K128" s="575"/>
    </row>
    <row r="129" spans="1:11" ht="30" hidden="1" x14ac:dyDescent="0.25">
      <c r="A129" s="572"/>
      <c r="B129" s="595"/>
      <c r="C129" s="593" t="s">
        <v>18</v>
      </c>
      <c r="D129" s="575">
        <v>0</v>
      </c>
      <c r="E129" s="575">
        <v>0</v>
      </c>
      <c r="F129" s="575">
        <v>0</v>
      </c>
      <c r="G129" s="575">
        <v>0</v>
      </c>
      <c r="H129" s="575">
        <v>0</v>
      </c>
      <c r="I129" s="575"/>
      <c r="J129" s="575"/>
      <c r="K129" s="575"/>
    </row>
    <row r="130" spans="1:11" ht="60" hidden="1" x14ac:dyDescent="0.25">
      <c r="A130" s="572"/>
      <c r="B130" s="595"/>
      <c r="C130" s="593" t="s">
        <v>19</v>
      </c>
      <c r="D130" s="575">
        <v>0</v>
      </c>
      <c r="E130" s="575">
        <v>0</v>
      </c>
      <c r="F130" s="575">
        <v>0</v>
      </c>
      <c r="G130" s="575">
        <v>0</v>
      </c>
      <c r="H130" s="575">
        <v>0</v>
      </c>
      <c r="I130" s="575"/>
      <c r="J130" s="575"/>
      <c r="K130" s="575"/>
    </row>
    <row r="131" spans="1:11" ht="30" hidden="1" x14ac:dyDescent="0.25">
      <c r="A131" s="572"/>
      <c r="B131" s="595"/>
      <c r="C131" s="593" t="s">
        <v>20</v>
      </c>
      <c r="D131" s="575">
        <v>0</v>
      </c>
      <c r="E131" s="575">
        <v>0</v>
      </c>
      <c r="F131" s="575">
        <v>0</v>
      </c>
      <c r="G131" s="575">
        <v>0</v>
      </c>
      <c r="H131" s="575">
        <v>0</v>
      </c>
      <c r="I131" s="575"/>
      <c r="J131" s="575"/>
      <c r="K131" s="575"/>
    </row>
    <row r="132" spans="1:11" ht="30" hidden="1" x14ac:dyDescent="0.25">
      <c r="A132" s="572"/>
      <c r="B132" s="595"/>
      <c r="C132" s="593" t="s">
        <v>21</v>
      </c>
      <c r="D132" s="575">
        <v>0</v>
      </c>
      <c r="E132" s="575">
        <v>0</v>
      </c>
      <c r="F132" s="575">
        <v>0</v>
      </c>
      <c r="G132" s="575">
        <v>0</v>
      </c>
      <c r="H132" s="575">
        <v>0</v>
      </c>
      <c r="I132" s="575"/>
      <c r="J132" s="575"/>
      <c r="K132" s="575"/>
    </row>
    <row r="133" spans="1:11" ht="16.5" customHeight="1" x14ac:dyDescent="0.25">
      <c r="A133" s="572" t="s">
        <v>33</v>
      </c>
      <c r="B133" s="573" t="s">
        <v>24</v>
      </c>
      <c r="C133" s="574" t="s">
        <v>15</v>
      </c>
      <c r="D133" s="575">
        <f>D134+D136+D138+D139</f>
        <v>64371.4</v>
      </c>
      <c r="E133" s="575">
        <f>E134+E136+E138+E139</f>
        <v>64371.4</v>
      </c>
      <c r="F133" s="575">
        <f>F134+F136+F138+F139</f>
        <v>64371.4</v>
      </c>
      <c r="G133" s="575">
        <f>G134+G136+G138+G139</f>
        <v>2763.5</v>
      </c>
      <c r="H133" s="575">
        <f>H134+H136+H138+H139</f>
        <v>3049</v>
      </c>
      <c r="I133" s="575">
        <f>H133/D133*100</f>
        <v>4.7365755599536437</v>
      </c>
      <c r="J133" s="575">
        <f>G133/E133*100</f>
        <v>4.2930556116536227</v>
      </c>
      <c r="K133" s="575">
        <f>G133/F133*100</f>
        <v>4.2930556116536227</v>
      </c>
    </row>
    <row r="134" spans="1:11" ht="15" x14ac:dyDescent="0.25">
      <c r="A134" s="572" t="s">
        <v>34</v>
      </c>
      <c r="B134" s="573"/>
      <c r="C134" s="574" t="s">
        <v>16</v>
      </c>
      <c r="D134" s="575">
        <f>D141+D148+D155+D162</f>
        <v>1287.4000000000001</v>
      </c>
      <c r="E134" s="575">
        <f>E141+E148+E155+E162</f>
        <v>1287.4000000000001</v>
      </c>
      <c r="F134" s="575">
        <f>F141+F148+F155+F162</f>
        <v>1287.4000000000001</v>
      </c>
      <c r="G134" s="575">
        <f>G141+G148+G155+G162</f>
        <v>55.3</v>
      </c>
      <c r="H134" s="575">
        <f>H141+H148+H155+H162</f>
        <v>61</v>
      </c>
      <c r="I134" s="575">
        <f>H134/D134*100</f>
        <v>4.7382320956967527</v>
      </c>
      <c r="J134" s="575">
        <f>G134/E134*100</f>
        <v>4.2954792605250889</v>
      </c>
      <c r="K134" s="575">
        <f>G134/F134*100</f>
        <v>4.2954792605250889</v>
      </c>
    </row>
    <row r="135" spans="1:11" ht="60" x14ac:dyDescent="0.25">
      <c r="A135" s="572"/>
      <c r="B135" s="573"/>
      <c r="C135" s="574" t="s">
        <v>17</v>
      </c>
      <c r="D135" s="575"/>
      <c r="E135" s="575">
        <f>E142+E149+E156+E163</f>
        <v>1287.4000000000001</v>
      </c>
      <c r="F135" s="575"/>
      <c r="G135" s="575">
        <f>G142+G149+G156+G163</f>
        <v>55.3</v>
      </c>
      <c r="H135" s="575">
        <f>H142+H149+H156+H163</f>
        <v>61</v>
      </c>
      <c r="I135" s="575"/>
      <c r="J135" s="575">
        <f>G135/E135*100</f>
        <v>4.2954792605250889</v>
      </c>
      <c r="K135" s="575"/>
    </row>
    <row r="136" spans="1:11" ht="30" x14ac:dyDescent="0.25">
      <c r="A136" s="572"/>
      <c r="B136" s="573"/>
      <c r="C136" s="574" t="s">
        <v>18</v>
      </c>
      <c r="D136" s="575">
        <f>D143+D150+D157</f>
        <v>63084</v>
      </c>
      <c r="E136" s="575">
        <f>E143+E150+E157</f>
        <v>63084</v>
      </c>
      <c r="F136" s="575">
        <f>F143+F150+F157</f>
        <v>63084</v>
      </c>
      <c r="G136" s="575">
        <f>G143+G150+G157</f>
        <v>2708.2</v>
      </c>
      <c r="H136" s="575">
        <f>H143+H150+H157</f>
        <v>2988</v>
      </c>
      <c r="I136" s="575">
        <f>H136/D136*100</f>
        <v>4.7365417538520065</v>
      </c>
      <c r="J136" s="575">
        <f>G136/E136*100</f>
        <v>4.293006150529453</v>
      </c>
      <c r="K136" s="575">
        <f>G136/F136*100</f>
        <v>4.293006150529453</v>
      </c>
    </row>
    <row r="137" spans="1:11" ht="60" x14ac:dyDescent="0.25">
      <c r="A137" s="572"/>
      <c r="B137" s="573"/>
      <c r="C137" s="574" t="s">
        <v>19</v>
      </c>
      <c r="D137" s="575"/>
      <c r="E137" s="575">
        <f>E144+E151+E158</f>
        <v>63084</v>
      </c>
      <c r="F137" s="575"/>
      <c r="G137" s="575">
        <f>G144+G151+G158</f>
        <v>2708.2</v>
      </c>
      <c r="H137" s="575">
        <f>H144+H151+H158</f>
        <v>2988</v>
      </c>
      <c r="I137" s="575"/>
      <c r="J137" s="575">
        <f>G137/E137*100</f>
        <v>4.293006150529453</v>
      </c>
      <c r="K137" s="575"/>
    </row>
    <row r="138" spans="1:11" ht="30" x14ac:dyDescent="0.25">
      <c r="A138" s="572"/>
      <c r="B138" s="573"/>
      <c r="C138" s="574" t="s">
        <v>20</v>
      </c>
      <c r="D138" s="575"/>
      <c r="E138" s="575"/>
      <c r="F138" s="575"/>
      <c r="G138" s="575"/>
      <c r="H138" s="575"/>
      <c r="I138" s="575"/>
      <c r="J138" s="575"/>
      <c r="K138" s="575"/>
    </row>
    <row r="139" spans="1:11" ht="30" x14ac:dyDescent="0.25">
      <c r="A139" s="572"/>
      <c r="B139" s="573"/>
      <c r="C139" s="574" t="s">
        <v>21</v>
      </c>
      <c r="D139" s="575">
        <f>D146+D153+D160</f>
        <v>0</v>
      </c>
      <c r="E139" s="575"/>
      <c r="F139" s="575"/>
      <c r="G139" s="575"/>
      <c r="H139" s="575">
        <f>H146+H153+H160</f>
        <v>0</v>
      </c>
      <c r="I139" s="575"/>
      <c r="J139" s="575"/>
      <c r="K139" s="575"/>
    </row>
    <row r="140" spans="1:11" ht="16.5" customHeight="1" x14ac:dyDescent="0.25">
      <c r="A140" s="600" t="s">
        <v>35</v>
      </c>
      <c r="B140" s="573" t="s">
        <v>24</v>
      </c>
      <c r="C140" s="574" t="s">
        <v>15</v>
      </c>
      <c r="D140" s="575">
        <f>D141+D143+D145+D146</f>
        <v>40914.300000000003</v>
      </c>
      <c r="E140" s="575">
        <f>E141+E143</f>
        <v>40914.300000000003</v>
      </c>
      <c r="F140" s="575">
        <f>F141+F143</f>
        <v>40914.300000000003</v>
      </c>
      <c r="G140" s="575">
        <f>G141+G143</f>
        <v>0</v>
      </c>
      <c r="H140" s="575">
        <f>H141+H143+H146</f>
        <v>0</v>
      </c>
      <c r="I140" s="575">
        <f>H140/D140*100</f>
        <v>0</v>
      </c>
      <c r="J140" s="575">
        <f>G140/E140*100</f>
        <v>0</v>
      </c>
      <c r="K140" s="575">
        <f>G140/F140*100</f>
        <v>0</v>
      </c>
    </row>
    <row r="141" spans="1:11" ht="15" x14ac:dyDescent="0.25">
      <c r="A141" s="600"/>
      <c r="B141" s="573"/>
      <c r="C141" s="574" t="s">
        <v>16</v>
      </c>
      <c r="D141" s="575">
        <v>818.3</v>
      </c>
      <c r="E141" s="575">
        <v>818.3</v>
      </c>
      <c r="F141" s="575">
        <v>818.3</v>
      </c>
      <c r="G141" s="575"/>
      <c r="H141" s="575"/>
      <c r="I141" s="575">
        <f>H141/D141*100</f>
        <v>0</v>
      </c>
      <c r="J141" s="575">
        <f>G141/E141*100</f>
        <v>0</v>
      </c>
      <c r="K141" s="575">
        <f>G141/F141*100</f>
        <v>0</v>
      </c>
    </row>
    <row r="142" spans="1:11" ht="60" x14ac:dyDescent="0.25">
      <c r="A142" s="600"/>
      <c r="B142" s="573"/>
      <c r="C142" s="574" t="s">
        <v>17</v>
      </c>
      <c r="D142" s="575"/>
      <c r="E142" s="575">
        <v>818.3</v>
      </c>
      <c r="F142" s="575">
        <v>818.3</v>
      </c>
      <c r="G142" s="575"/>
      <c r="H142" s="575"/>
      <c r="I142" s="575"/>
      <c r="J142" s="575"/>
      <c r="K142" s="575"/>
    </row>
    <row r="143" spans="1:11" ht="30" x14ac:dyDescent="0.25">
      <c r="A143" s="600"/>
      <c r="B143" s="573"/>
      <c r="C143" s="574" t="s">
        <v>18</v>
      </c>
      <c r="D143" s="575">
        <v>40096</v>
      </c>
      <c r="E143" s="575">
        <v>40096</v>
      </c>
      <c r="F143" s="575">
        <v>40096</v>
      </c>
      <c r="G143" s="575"/>
      <c r="H143" s="575"/>
      <c r="I143" s="575">
        <f>H143/D143*100</f>
        <v>0</v>
      </c>
      <c r="J143" s="575">
        <f>G143/E143*100</f>
        <v>0</v>
      </c>
      <c r="K143" s="575">
        <f>G143/F143*100</f>
        <v>0</v>
      </c>
    </row>
    <row r="144" spans="1:11" ht="60" x14ac:dyDescent="0.25">
      <c r="A144" s="600"/>
      <c r="B144" s="573"/>
      <c r="C144" s="574" t="s">
        <v>19</v>
      </c>
      <c r="D144" s="575"/>
      <c r="E144" s="575">
        <v>40096</v>
      </c>
      <c r="F144" s="575">
        <v>40096</v>
      </c>
      <c r="G144" s="575"/>
      <c r="H144" s="575"/>
      <c r="I144" s="575"/>
      <c r="J144" s="575"/>
      <c r="K144" s="575"/>
    </row>
    <row r="145" spans="1:11" ht="30" x14ac:dyDescent="0.25">
      <c r="A145" s="600"/>
      <c r="B145" s="573"/>
      <c r="C145" s="574" t="s">
        <v>20</v>
      </c>
      <c r="D145" s="575"/>
      <c r="E145" s="575"/>
      <c r="F145" s="575"/>
      <c r="G145" s="575"/>
      <c r="H145" s="575"/>
      <c r="I145" s="575"/>
      <c r="J145" s="575"/>
      <c r="K145" s="575"/>
    </row>
    <row r="146" spans="1:11" ht="30" x14ac:dyDescent="0.25">
      <c r="A146" s="600"/>
      <c r="B146" s="573"/>
      <c r="C146" s="574" t="s">
        <v>21</v>
      </c>
      <c r="D146" s="575"/>
      <c r="E146" s="575"/>
      <c r="F146" s="575"/>
      <c r="G146" s="575"/>
      <c r="H146" s="575"/>
      <c r="I146" s="575"/>
      <c r="J146" s="575"/>
      <c r="K146" s="575"/>
    </row>
    <row r="147" spans="1:11" ht="16.5" customHeight="1" x14ac:dyDescent="0.25">
      <c r="A147" s="573" t="s">
        <v>36</v>
      </c>
      <c r="B147" s="573" t="s">
        <v>24</v>
      </c>
      <c r="C147" s="574" t="s">
        <v>15</v>
      </c>
      <c r="D147" s="575">
        <f>D148+D150+D152+D153</f>
        <v>21008.1</v>
      </c>
      <c r="E147" s="575">
        <f>E148+E150</f>
        <v>21008.1</v>
      </c>
      <c r="F147" s="575">
        <f>F148+F150</f>
        <v>21008.1</v>
      </c>
      <c r="G147" s="575">
        <f t="shared" ref="G147:H147" si="21">G148+G150</f>
        <v>314.5</v>
      </c>
      <c r="H147" s="575">
        <f t="shared" si="21"/>
        <v>600</v>
      </c>
      <c r="I147" s="575">
        <f>H147/D147*100</f>
        <v>2.8560412412355238</v>
      </c>
      <c r="J147" s="575">
        <f>G147/E147*100</f>
        <v>1.4970416172809535</v>
      </c>
      <c r="K147" s="575">
        <f>G147/F147*100</f>
        <v>1.4970416172809535</v>
      </c>
    </row>
    <row r="148" spans="1:11" ht="15" x14ac:dyDescent="0.25">
      <c r="A148" s="573"/>
      <c r="B148" s="573"/>
      <c r="C148" s="574" t="s">
        <v>16</v>
      </c>
      <c r="D148" s="575">
        <v>420.1</v>
      </c>
      <c r="E148" s="575">
        <v>420.1</v>
      </c>
      <c r="F148" s="575">
        <v>420.1</v>
      </c>
      <c r="G148" s="575">
        <v>6.3</v>
      </c>
      <c r="H148" s="575">
        <v>12</v>
      </c>
      <c r="I148" s="575">
        <f>H148/D148*100</f>
        <v>2.8564627469650081</v>
      </c>
      <c r="J148" s="575">
        <f>G148/E148*100</f>
        <v>1.4996429421566293</v>
      </c>
      <c r="K148" s="575">
        <f>G148/F148*100</f>
        <v>1.4996429421566293</v>
      </c>
    </row>
    <row r="149" spans="1:11" ht="60" x14ac:dyDescent="0.25">
      <c r="A149" s="573"/>
      <c r="B149" s="573"/>
      <c r="C149" s="574" t="s">
        <v>17</v>
      </c>
      <c r="D149" s="575"/>
      <c r="E149" s="575">
        <v>420.1</v>
      </c>
      <c r="F149" s="575">
        <v>420.1</v>
      </c>
      <c r="G149" s="575">
        <v>6.3</v>
      </c>
      <c r="H149" s="575">
        <v>12</v>
      </c>
      <c r="I149" s="575"/>
      <c r="J149" s="575">
        <f>G149/E149*100</f>
        <v>1.4996429421566293</v>
      </c>
      <c r="K149" s="575"/>
    </row>
    <row r="150" spans="1:11" ht="30" x14ac:dyDescent="0.25">
      <c r="A150" s="573"/>
      <c r="B150" s="573"/>
      <c r="C150" s="574" t="s">
        <v>18</v>
      </c>
      <c r="D150" s="575">
        <v>20588</v>
      </c>
      <c r="E150" s="575">
        <v>20588</v>
      </c>
      <c r="F150" s="575">
        <v>20588</v>
      </c>
      <c r="G150" s="575">
        <v>308.2</v>
      </c>
      <c r="H150" s="575">
        <v>588</v>
      </c>
      <c r="I150" s="575">
        <f>H150/D150*100</f>
        <v>2.8560326403730327</v>
      </c>
      <c r="J150" s="575">
        <f>G150/E150*100</f>
        <v>1.4969885370118514</v>
      </c>
      <c r="K150" s="575">
        <f>G150/F150*100</f>
        <v>1.4969885370118514</v>
      </c>
    </row>
    <row r="151" spans="1:11" ht="60" x14ac:dyDescent="0.25">
      <c r="A151" s="573"/>
      <c r="B151" s="573"/>
      <c r="C151" s="574" t="s">
        <v>19</v>
      </c>
      <c r="D151" s="575"/>
      <c r="E151" s="575">
        <v>20588</v>
      </c>
      <c r="F151" s="575">
        <v>20588</v>
      </c>
      <c r="G151" s="575">
        <v>308.2</v>
      </c>
      <c r="H151" s="575">
        <v>588</v>
      </c>
      <c r="I151" s="575"/>
      <c r="J151" s="575">
        <f>G151/E151*100</f>
        <v>1.4969885370118514</v>
      </c>
      <c r="K151" s="575"/>
    </row>
    <row r="152" spans="1:11" ht="30" x14ac:dyDescent="0.25">
      <c r="A152" s="573"/>
      <c r="B152" s="573"/>
      <c r="C152" s="574" t="s">
        <v>20</v>
      </c>
      <c r="D152" s="575"/>
      <c r="E152" s="575"/>
      <c r="F152" s="575"/>
      <c r="G152" s="575"/>
      <c r="H152" s="575"/>
      <c r="I152" s="575"/>
      <c r="J152" s="575"/>
      <c r="K152" s="575"/>
    </row>
    <row r="153" spans="1:11" ht="30" x14ac:dyDescent="0.25">
      <c r="A153" s="573"/>
      <c r="B153" s="573"/>
      <c r="C153" s="574" t="s">
        <v>21</v>
      </c>
      <c r="D153" s="575"/>
      <c r="E153" s="575"/>
      <c r="F153" s="575"/>
      <c r="G153" s="575"/>
      <c r="H153" s="575"/>
      <c r="I153" s="575"/>
      <c r="J153" s="575"/>
      <c r="K153" s="575"/>
    </row>
    <row r="154" spans="1:11" ht="16.5" customHeight="1" x14ac:dyDescent="0.25">
      <c r="A154" s="583" t="s">
        <v>37</v>
      </c>
      <c r="B154" s="583" t="s">
        <v>24</v>
      </c>
      <c r="C154" s="574" t="s">
        <v>15</v>
      </c>
      <c r="D154" s="575">
        <f>D155+D157+D159+D160</f>
        <v>2449</v>
      </c>
      <c r="E154" s="575">
        <f>E155+E157</f>
        <v>2449</v>
      </c>
      <c r="F154" s="575">
        <f>F155+F157</f>
        <v>2449</v>
      </c>
      <c r="G154" s="575">
        <f>G155+G157</f>
        <v>2449</v>
      </c>
      <c r="H154" s="575">
        <f>H155+H157</f>
        <v>2449</v>
      </c>
      <c r="I154" s="575">
        <f>H154/D154*100</f>
        <v>100</v>
      </c>
      <c r="J154" s="575">
        <f>G154/E154*100</f>
        <v>100</v>
      </c>
      <c r="K154" s="575">
        <f>G154/F154*100</f>
        <v>100</v>
      </c>
    </row>
    <row r="155" spans="1:11" ht="15" x14ac:dyDescent="0.25">
      <c r="A155" s="583"/>
      <c r="B155" s="583"/>
      <c r="C155" s="574" t="s">
        <v>16</v>
      </c>
      <c r="D155" s="575">
        <v>49</v>
      </c>
      <c r="E155" s="575">
        <v>49</v>
      </c>
      <c r="F155" s="575">
        <v>49</v>
      </c>
      <c r="G155" s="575">
        <v>49</v>
      </c>
      <c r="H155" s="575">
        <v>49</v>
      </c>
      <c r="I155" s="575">
        <f>H155/D155*100</f>
        <v>100</v>
      </c>
      <c r="J155" s="575">
        <f>G155/E155*100</f>
        <v>100</v>
      </c>
      <c r="K155" s="575">
        <f>G155/F155*100</f>
        <v>100</v>
      </c>
    </row>
    <row r="156" spans="1:11" ht="60" x14ac:dyDescent="0.25">
      <c r="A156" s="583"/>
      <c r="B156" s="583"/>
      <c r="C156" s="574" t="s">
        <v>17</v>
      </c>
      <c r="D156" s="575"/>
      <c r="E156" s="575">
        <v>49</v>
      </c>
      <c r="F156" s="575">
        <v>49</v>
      </c>
      <c r="G156" s="575">
        <v>49</v>
      </c>
      <c r="H156" s="575">
        <v>49</v>
      </c>
      <c r="I156" s="575"/>
      <c r="J156" s="575">
        <f>G156/E156*100</f>
        <v>100</v>
      </c>
      <c r="K156" s="575"/>
    </row>
    <row r="157" spans="1:11" ht="30" x14ac:dyDescent="0.25">
      <c r="A157" s="583"/>
      <c r="B157" s="583"/>
      <c r="C157" s="574" t="s">
        <v>18</v>
      </c>
      <c r="D157" s="575">
        <v>2400</v>
      </c>
      <c r="E157" s="575">
        <v>2400</v>
      </c>
      <c r="F157" s="575">
        <v>2400</v>
      </c>
      <c r="G157" s="575">
        <v>2400</v>
      </c>
      <c r="H157" s="575">
        <v>2400</v>
      </c>
      <c r="I157" s="575">
        <f>H157/D157*100</f>
        <v>100</v>
      </c>
      <c r="J157" s="575">
        <f>G157/E157*100</f>
        <v>100</v>
      </c>
      <c r="K157" s="575">
        <f>G157/F157*100</f>
        <v>100</v>
      </c>
    </row>
    <row r="158" spans="1:11" ht="60" x14ac:dyDescent="0.25">
      <c r="A158" s="583"/>
      <c r="B158" s="583"/>
      <c r="C158" s="574" t="s">
        <v>19</v>
      </c>
      <c r="D158" s="575"/>
      <c r="E158" s="575">
        <v>2400</v>
      </c>
      <c r="F158" s="575">
        <v>2400</v>
      </c>
      <c r="G158" s="575">
        <v>2400</v>
      </c>
      <c r="H158" s="575">
        <v>2400</v>
      </c>
      <c r="I158" s="575"/>
      <c r="J158" s="575">
        <f>G158/E158*100</f>
        <v>100</v>
      </c>
      <c r="K158" s="575"/>
    </row>
    <row r="159" spans="1:11" ht="30" x14ac:dyDescent="0.25">
      <c r="A159" s="583"/>
      <c r="B159" s="583"/>
      <c r="C159" s="574" t="s">
        <v>20</v>
      </c>
      <c r="D159" s="575"/>
      <c r="E159" s="575"/>
      <c r="F159" s="575"/>
      <c r="G159" s="575"/>
      <c r="H159" s="575"/>
      <c r="I159" s="575"/>
      <c r="J159" s="575"/>
      <c r="K159" s="575"/>
    </row>
    <row r="160" spans="1:11" ht="30" x14ac:dyDescent="0.25">
      <c r="A160" s="583"/>
      <c r="B160" s="583"/>
      <c r="C160" s="584" t="s">
        <v>21</v>
      </c>
      <c r="D160" s="585"/>
      <c r="E160" s="585"/>
      <c r="F160" s="585"/>
      <c r="G160" s="585"/>
      <c r="H160" s="585"/>
      <c r="I160" s="575"/>
      <c r="J160" s="575"/>
      <c r="K160" s="575"/>
    </row>
    <row r="161" spans="1:11" ht="16.5" customHeight="1" x14ac:dyDescent="0.25">
      <c r="A161" s="573" t="s">
        <v>38</v>
      </c>
      <c r="B161" s="573" t="s">
        <v>24</v>
      </c>
      <c r="C161" s="574" t="s">
        <v>15</v>
      </c>
      <c r="D161" s="575">
        <v>0</v>
      </c>
      <c r="E161" s="575"/>
      <c r="F161" s="575"/>
      <c r="G161" s="575"/>
      <c r="H161" s="575"/>
      <c r="I161" s="575"/>
      <c r="J161" s="575"/>
      <c r="K161" s="575"/>
    </row>
    <row r="162" spans="1:11" ht="15" x14ac:dyDescent="0.25">
      <c r="A162" s="573"/>
      <c r="B162" s="573"/>
      <c r="C162" s="574" t="s">
        <v>16</v>
      </c>
      <c r="D162" s="575">
        <v>0</v>
      </c>
      <c r="E162" s="575"/>
      <c r="F162" s="575"/>
      <c r="G162" s="575"/>
      <c r="H162" s="575"/>
      <c r="I162" s="575"/>
      <c r="J162" s="575"/>
      <c r="K162" s="575"/>
    </row>
    <row r="163" spans="1:11" ht="60" x14ac:dyDescent="0.25">
      <c r="A163" s="573"/>
      <c r="B163" s="573"/>
      <c r="C163" s="574" t="s">
        <v>17</v>
      </c>
      <c r="D163" s="575"/>
      <c r="E163" s="575"/>
      <c r="F163" s="575"/>
      <c r="G163" s="575"/>
      <c r="H163" s="575"/>
      <c r="I163" s="575"/>
      <c r="J163" s="575"/>
      <c r="K163" s="575"/>
    </row>
    <row r="164" spans="1:11" ht="30" x14ac:dyDescent="0.25">
      <c r="A164" s="573"/>
      <c r="B164" s="573"/>
      <c r="C164" s="574" t="s">
        <v>18</v>
      </c>
      <c r="D164" s="575"/>
      <c r="E164" s="575"/>
      <c r="F164" s="575"/>
      <c r="G164" s="575"/>
      <c r="H164" s="575"/>
      <c r="I164" s="575"/>
      <c r="J164" s="575"/>
      <c r="K164" s="575"/>
    </row>
    <row r="165" spans="1:11" ht="60" x14ac:dyDescent="0.25">
      <c r="A165" s="573"/>
      <c r="B165" s="573"/>
      <c r="C165" s="574" t="s">
        <v>19</v>
      </c>
      <c r="D165" s="575"/>
      <c r="E165" s="575"/>
      <c r="F165" s="575"/>
      <c r="G165" s="575"/>
      <c r="H165" s="575"/>
      <c r="I165" s="575"/>
      <c r="J165" s="575"/>
      <c r="K165" s="575"/>
    </row>
    <row r="166" spans="1:11" ht="30" x14ac:dyDescent="0.25">
      <c r="A166" s="573"/>
      <c r="B166" s="573"/>
      <c r="C166" s="574" t="s">
        <v>20</v>
      </c>
      <c r="D166" s="575"/>
      <c r="E166" s="575"/>
      <c r="F166" s="575"/>
      <c r="G166" s="575"/>
      <c r="H166" s="575"/>
      <c r="I166" s="575"/>
      <c r="J166" s="575"/>
      <c r="K166" s="575"/>
    </row>
    <row r="167" spans="1:11" ht="30" x14ac:dyDescent="0.25">
      <c r="A167" s="573"/>
      <c r="B167" s="573"/>
      <c r="C167" s="574" t="s">
        <v>21</v>
      </c>
      <c r="D167" s="575"/>
      <c r="E167" s="575"/>
      <c r="F167" s="575"/>
      <c r="G167" s="575"/>
      <c r="H167" s="575"/>
      <c r="I167" s="575"/>
      <c r="J167" s="575"/>
      <c r="K167" s="575"/>
    </row>
    <row r="168" spans="1:11" ht="17.25" customHeight="1" x14ac:dyDescent="0.25">
      <c r="A168" s="601" t="s">
        <v>39</v>
      </c>
      <c r="B168" s="601"/>
      <c r="C168" s="601"/>
      <c r="D168" s="601"/>
      <c r="E168" s="601"/>
      <c r="F168" s="601"/>
      <c r="G168" s="601"/>
      <c r="H168" s="601"/>
      <c r="I168" s="601"/>
      <c r="J168" s="601"/>
      <c r="K168" s="601"/>
    </row>
    <row r="169" spans="1:11" ht="16.5" customHeight="1" x14ac:dyDescent="0.25">
      <c r="A169" s="588" t="s">
        <v>40</v>
      </c>
      <c r="B169" s="588" t="s">
        <v>24</v>
      </c>
      <c r="C169" s="589" t="s">
        <v>15</v>
      </c>
      <c r="D169" s="590">
        <f>D170+D172+D174+D175</f>
        <v>1019.2</v>
      </c>
      <c r="E169" s="590">
        <f>E170+E172</f>
        <v>1019.2</v>
      </c>
      <c r="F169" s="590">
        <f>F170+F172</f>
        <v>917.3</v>
      </c>
      <c r="G169" s="590"/>
      <c r="H169" s="590"/>
      <c r="I169" s="590">
        <f>H169/D169*100</f>
        <v>0</v>
      </c>
      <c r="J169" s="590">
        <f>G169/E169*100</f>
        <v>0</v>
      </c>
      <c r="K169" s="590">
        <f>G169/F169*100</f>
        <v>0</v>
      </c>
    </row>
    <row r="170" spans="1:11" ht="15" x14ac:dyDescent="0.25">
      <c r="A170" s="588"/>
      <c r="B170" s="588"/>
      <c r="C170" s="574" t="s">
        <v>16</v>
      </c>
      <c r="D170" s="575">
        <v>1019.2</v>
      </c>
      <c r="E170" s="575">
        <v>1019.2</v>
      </c>
      <c r="F170" s="575">
        <v>917.3</v>
      </c>
      <c r="G170" s="575"/>
      <c r="H170" s="575"/>
      <c r="I170" s="575">
        <f>H170/D170*100</f>
        <v>0</v>
      </c>
      <c r="J170" s="575">
        <f>G170/E170*100</f>
        <v>0</v>
      </c>
      <c r="K170" s="575">
        <f>G170/F170*100</f>
        <v>0</v>
      </c>
    </row>
    <row r="171" spans="1:11" ht="60" x14ac:dyDescent="0.25">
      <c r="A171" s="588"/>
      <c r="B171" s="588"/>
      <c r="C171" s="574" t="s">
        <v>17</v>
      </c>
      <c r="D171" s="575"/>
      <c r="E171" s="575"/>
      <c r="F171" s="575"/>
      <c r="G171" s="575"/>
      <c r="H171" s="575"/>
      <c r="I171" s="575"/>
      <c r="J171" s="575"/>
      <c r="K171" s="575"/>
    </row>
    <row r="172" spans="1:11" ht="30" x14ac:dyDescent="0.25">
      <c r="A172" s="588"/>
      <c r="B172" s="588"/>
      <c r="C172" s="574" t="s">
        <v>18</v>
      </c>
      <c r="D172" s="575"/>
      <c r="E172" s="575"/>
      <c r="F172" s="575"/>
      <c r="G172" s="575"/>
      <c r="H172" s="575"/>
      <c r="I172" s="575"/>
      <c r="J172" s="575"/>
      <c r="K172" s="575"/>
    </row>
    <row r="173" spans="1:11" ht="60" x14ac:dyDescent="0.25">
      <c r="A173" s="588"/>
      <c r="B173" s="588"/>
      <c r="C173" s="574" t="s">
        <v>19</v>
      </c>
      <c r="D173" s="575"/>
      <c r="E173" s="575"/>
      <c r="F173" s="575"/>
      <c r="G173" s="575"/>
      <c r="H173" s="575"/>
      <c r="I173" s="575"/>
      <c r="J173" s="575"/>
      <c r="K173" s="575"/>
    </row>
    <row r="174" spans="1:11" ht="30" x14ac:dyDescent="0.25">
      <c r="A174" s="588"/>
      <c r="B174" s="588"/>
      <c r="C174" s="574" t="s">
        <v>20</v>
      </c>
      <c r="D174" s="575"/>
      <c r="E174" s="575"/>
      <c r="F174" s="575"/>
      <c r="G174" s="575"/>
      <c r="H174" s="575"/>
      <c r="I174" s="575"/>
      <c r="J174" s="575"/>
      <c r="K174" s="575"/>
    </row>
    <row r="175" spans="1:11" ht="30" x14ac:dyDescent="0.25">
      <c r="A175" s="588"/>
      <c r="B175" s="588"/>
      <c r="C175" s="574" t="s">
        <v>21</v>
      </c>
      <c r="D175" s="575"/>
      <c r="E175" s="575"/>
      <c r="F175" s="575"/>
      <c r="G175" s="575"/>
      <c r="H175" s="575"/>
      <c r="I175" s="575"/>
      <c r="J175" s="575"/>
      <c r="K175" s="575"/>
    </row>
    <row r="176" spans="1:11" ht="16.5" customHeight="1" x14ac:dyDescent="0.25">
      <c r="A176" s="573" t="s">
        <v>41</v>
      </c>
      <c r="B176" s="573" t="s">
        <v>24</v>
      </c>
      <c r="C176" s="574" t="s">
        <v>15</v>
      </c>
      <c r="D176" s="575">
        <f>D177+D179+D181+D182</f>
        <v>9000</v>
      </c>
      <c r="E176" s="575">
        <f>E177+E179</f>
        <v>9000</v>
      </c>
      <c r="F176" s="575">
        <f>F177+F179</f>
        <v>8100</v>
      </c>
      <c r="G176" s="575"/>
      <c r="H176" s="575"/>
      <c r="I176" s="575">
        <f>H176/D176*100</f>
        <v>0</v>
      </c>
      <c r="J176" s="575">
        <f>G176/E176*100</f>
        <v>0</v>
      </c>
      <c r="K176" s="575">
        <f>G176/F176*100</f>
        <v>0</v>
      </c>
    </row>
    <row r="177" spans="1:11" ht="15" x14ac:dyDescent="0.25">
      <c r="A177" s="573"/>
      <c r="B177" s="573"/>
      <c r="C177" s="574" t="s">
        <v>16</v>
      </c>
      <c r="D177" s="575">
        <v>9000</v>
      </c>
      <c r="E177" s="575">
        <v>9000</v>
      </c>
      <c r="F177" s="575">
        <v>8100</v>
      </c>
      <c r="G177" s="575"/>
      <c r="H177" s="575"/>
      <c r="I177" s="575">
        <f>H177/D177*100</f>
        <v>0</v>
      </c>
      <c r="J177" s="575">
        <f>G177/E177*100</f>
        <v>0</v>
      </c>
      <c r="K177" s="575">
        <f>G177/F177*100</f>
        <v>0</v>
      </c>
    </row>
    <row r="178" spans="1:11" ht="60" x14ac:dyDescent="0.25">
      <c r="A178" s="573"/>
      <c r="B178" s="573"/>
      <c r="C178" s="574" t="s">
        <v>17</v>
      </c>
      <c r="D178" s="575"/>
      <c r="E178" s="575"/>
      <c r="F178" s="575"/>
      <c r="G178" s="575"/>
      <c r="H178" s="575"/>
      <c r="I178" s="575"/>
      <c r="J178" s="575"/>
      <c r="K178" s="575"/>
    </row>
    <row r="179" spans="1:11" ht="30" x14ac:dyDescent="0.25">
      <c r="A179" s="573"/>
      <c r="B179" s="573"/>
      <c r="C179" s="574" t="s">
        <v>18</v>
      </c>
      <c r="D179" s="575"/>
      <c r="E179" s="575"/>
      <c r="F179" s="575"/>
      <c r="G179" s="575"/>
      <c r="H179" s="575"/>
      <c r="I179" s="575"/>
      <c r="J179" s="575"/>
      <c r="K179" s="575"/>
    </row>
    <row r="180" spans="1:11" ht="60" x14ac:dyDescent="0.25">
      <c r="A180" s="573"/>
      <c r="B180" s="573"/>
      <c r="C180" s="574" t="s">
        <v>19</v>
      </c>
      <c r="D180" s="575"/>
      <c r="E180" s="575"/>
      <c r="F180" s="575"/>
      <c r="G180" s="575"/>
      <c r="H180" s="575"/>
      <c r="I180" s="575"/>
      <c r="J180" s="575"/>
      <c r="K180" s="575"/>
    </row>
    <row r="181" spans="1:11" ht="30" x14ac:dyDescent="0.25">
      <c r="A181" s="573"/>
      <c r="B181" s="573"/>
      <c r="C181" s="574" t="s">
        <v>20</v>
      </c>
      <c r="D181" s="575"/>
      <c r="E181" s="575"/>
      <c r="F181" s="575"/>
      <c r="G181" s="575"/>
      <c r="H181" s="575"/>
      <c r="I181" s="575"/>
      <c r="J181" s="575"/>
      <c r="K181" s="575"/>
    </row>
    <row r="182" spans="1:11" ht="30" x14ac:dyDescent="0.25">
      <c r="A182" s="573"/>
      <c r="B182" s="573"/>
      <c r="C182" s="574" t="s">
        <v>21</v>
      </c>
      <c r="D182" s="575"/>
      <c r="E182" s="575"/>
      <c r="F182" s="575"/>
      <c r="G182" s="575"/>
      <c r="H182" s="575"/>
      <c r="I182" s="575"/>
      <c r="J182" s="575"/>
      <c r="K182" s="575"/>
    </row>
    <row r="183" spans="1:11" ht="15" x14ac:dyDescent="0.25">
      <c r="A183" s="573" t="s">
        <v>42</v>
      </c>
      <c r="B183" s="573" t="s">
        <v>24</v>
      </c>
      <c r="C183" s="574" t="s">
        <v>15</v>
      </c>
      <c r="D183" s="575">
        <f>D184+D186+D188+D189</f>
        <v>50</v>
      </c>
      <c r="E183" s="575">
        <f>E184+E186</f>
        <v>50</v>
      </c>
      <c r="F183" s="575">
        <f>F184+F186</f>
        <v>45</v>
      </c>
      <c r="G183" s="575">
        <f>G184+G186</f>
        <v>0</v>
      </c>
      <c r="H183" s="575">
        <f>H184+H186+H188+H189</f>
        <v>0</v>
      </c>
      <c r="I183" s="575"/>
      <c r="J183" s="575"/>
      <c r="K183" s="575"/>
    </row>
    <row r="184" spans="1:11" ht="15" x14ac:dyDescent="0.25">
      <c r="A184" s="573"/>
      <c r="B184" s="573"/>
      <c r="C184" s="574" t="s">
        <v>16</v>
      </c>
      <c r="D184" s="575">
        <v>50</v>
      </c>
      <c r="E184" s="575">
        <v>50</v>
      </c>
      <c r="F184" s="575">
        <v>45</v>
      </c>
      <c r="G184" s="575">
        <v>0</v>
      </c>
      <c r="H184" s="575">
        <v>0</v>
      </c>
      <c r="I184" s="575"/>
      <c r="J184" s="575"/>
      <c r="K184" s="575"/>
    </row>
    <row r="185" spans="1:11" ht="60" x14ac:dyDescent="0.25">
      <c r="A185" s="573"/>
      <c r="B185" s="573"/>
      <c r="C185" s="574" t="s">
        <v>17</v>
      </c>
      <c r="D185" s="575"/>
      <c r="E185" s="575"/>
      <c r="F185" s="575"/>
      <c r="G185" s="575"/>
      <c r="H185" s="575"/>
      <c r="I185" s="575"/>
      <c r="J185" s="575"/>
      <c r="K185" s="575"/>
    </row>
    <row r="186" spans="1:11" ht="30" x14ac:dyDescent="0.25">
      <c r="A186" s="573"/>
      <c r="B186" s="573"/>
      <c r="C186" s="574" t="s">
        <v>18</v>
      </c>
      <c r="D186" s="575"/>
      <c r="E186" s="575"/>
      <c r="F186" s="575"/>
      <c r="G186" s="575"/>
      <c r="H186" s="575"/>
      <c r="I186" s="575"/>
      <c r="J186" s="575"/>
      <c r="K186" s="575"/>
    </row>
    <row r="187" spans="1:11" ht="60" x14ac:dyDescent="0.25">
      <c r="A187" s="573"/>
      <c r="B187" s="573"/>
      <c r="C187" s="574" t="s">
        <v>19</v>
      </c>
      <c r="D187" s="575"/>
      <c r="E187" s="575"/>
      <c r="F187" s="575"/>
      <c r="G187" s="575"/>
      <c r="H187" s="575"/>
      <c r="I187" s="575"/>
      <c r="J187" s="575"/>
      <c r="K187" s="575"/>
    </row>
    <row r="188" spans="1:11" ht="30" x14ac:dyDescent="0.25">
      <c r="A188" s="573"/>
      <c r="B188" s="573"/>
      <c r="C188" s="574" t="s">
        <v>20</v>
      </c>
      <c r="D188" s="575"/>
      <c r="E188" s="575"/>
      <c r="F188" s="575"/>
      <c r="G188" s="575"/>
      <c r="H188" s="575"/>
      <c r="I188" s="575"/>
      <c r="J188" s="575"/>
      <c r="K188" s="575"/>
    </row>
    <row r="189" spans="1:11" ht="30" x14ac:dyDescent="0.25">
      <c r="A189" s="573"/>
      <c r="B189" s="573"/>
      <c r="C189" s="574" t="s">
        <v>21</v>
      </c>
      <c r="D189" s="575"/>
      <c r="E189" s="575"/>
      <c r="F189" s="575"/>
      <c r="G189" s="575"/>
      <c r="H189" s="575"/>
      <c r="I189" s="575"/>
      <c r="J189" s="575"/>
      <c r="K189" s="575"/>
    </row>
    <row r="190" spans="1:11" ht="16.5" customHeight="1" x14ac:dyDescent="0.25">
      <c r="A190" s="573" t="s">
        <v>43</v>
      </c>
      <c r="B190" s="573" t="s">
        <v>27</v>
      </c>
      <c r="C190" s="574" t="s">
        <v>15</v>
      </c>
      <c r="D190" s="575">
        <f>D191+D193</f>
        <v>240</v>
      </c>
      <c r="E190" s="575">
        <f>E191+E193</f>
        <v>240</v>
      </c>
      <c r="F190" s="575">
        <v>216</v>
      </c>
      <c r="G190" s="575">
        <v>0</v>
      </c>
      <c r="H190" s="575">
        <v>0</v>
      </c>
      <c r="I190" s="575">
        <f>H190/D190*100</f>
        <v>0</v>
      </c>
      <c r="J190" s="575">
        <f>G190/E190*100</f>
        <v>0</v>
      </c>
      <c r="K190" s="575">
        <f>H190/F190*100</f>
        <v>0</v>
      </c>
    </row>
    <row r="191" spans="1:11" ht="15" x14ac:dyDescent="0.25">
      <c r="A191" s="573"/>
      <c r="B191" s="573"/>
      <c r="C191" s="574" t="s">
        <v>16</v>
      </c>
      <c r="D191" s="575">
        <v>240</v>
      </c>
      <c r="E191" s="575">
        <v>240</v>
      </c>
      <c r="F191" s="575">
        <v>216</v>
      </c>
      <c r="G191" s="575">
        <v>0</v>
      </c>
      <c r="H191" s="575">
        <v>0</v>
      </c>
      <c r="I191" s="575">
        <f>H191/D191*100</f>
        <v>0</v>
      </c>
      <c r="J191" s="575">
        <f>G191/E191*100</f>
        <v>0</v>
      </c>
      <c r="K191" s="575">
        <f>H191/F191*100</f>
        <v>0</v>
      </c>
    </row>
    <row r="192" spans="1:11" ht="60" x14ac:dyDescent="0.25">
      <c r="A192" s="573"/>
      <c r="B192" s="573"/>
      <c r="C192" s="574" t="s">
        <v>17</v>
      </c>
      <c r="D192" s="575"/>
      <c r="E192" s="575"/>
      <c r="F192" s="575"/>
      <c r="G192" s="575"/>
      <c r="H192" s="575"/>
      <c r="I192" s="575"/>
      <c r="J192" s="575"/>
      <c r="K192" s="575"/>
    </row>
    <row r="193" spans="1:11" ht="30" x14ac:dyDescent="0.25">
      <c r="A193" s="573"/>
      <c r="B193" s="573"/>
      <c r="C193" s="574" t="s">
        <v>18</v>
      </c>
      <c r="D193" s="575"/>
      <c r="E193" s="575"/>
      <c r="F193" s="575"/>
      <c r="G193" s="575"/>
      <c r="H193" s="575"/>
      <c r="I193" s="575"/>
      <c r="J193" s="575"/>
      <c r="K193" s="575"/>
    </row>
    <row r="194" spans="1:11" ht="60" x14ac:dyDescent="0.25">
      <c r="A194" s="573"/>
      <c r="B194" s="573"/>
      <c r="C194" s="574" t="s">
        <v>19</v>
      </c>
      <c r="D194" s="575"/>
      <c r="E194" s="575"/>
      <c r="F194" s="575"/>
      <c r="G194" s="575"/>
      <c r="H194" s="575"/>
      <c r="I194" s="575"/>
      <c r="J194" s="575"/>
      <c r="K194" s="575"/>
    </row>
    <row r="195" spans="1:11" ht="30" x14ac:dyDescent="0.25">
      <c r="A195" s="573"/>
      <c r="B195" s="573"/>
      <c r="C195" s="574" t="s">
        <v>20</v>
      </c>
      <c r="D195" s="575"/>
      <c r="E195" s="575"/>
      <c r="F195" s="575"/>
      <c r="G195" s="575"/>
      <c r="H195" s="575"/>
      <c r="I195" s="575"/>
      <c r="J195" s="575"/>
      <c r="K195" s="575"/>
    </row>
    <row r="196" spans="1:11" ht="30" x14ac:dyDescent="0.25">
      <c r="A196" s="573"/>
      <c r="B196" s="573"/>
      <c r="C196" s="574" t="s">
        <v>21</v>
      </c>
      <c r="D196" s="575"/>
      <c r="E196" s="575"/>
      <c r="F196" s="575"/>
      <c r="G196" s="575"/>
      <c r="H196" s="575"/>
      <c r="I196" s="575"/>
      <c r="J196" s="575"/>
      <c r="K196" s="575"/>
    </row>
    <row r="197" spans="1:11" ht="16.5" customHeight="1" x14ac:dyDescent="0.25">
      <c r="A197" s="573" t="s">
        <v>44</v>
      </c>
      <c r="B197" s="573" t="s">
        <v>27</v>
      </c>
      <c r="C197" s="574" t="s">
        <v>15</v>
      </c>
      <c r="D197" s="575">
        <f>D198+D200</f>
        <v>235</v>
      </c>
      <c r="E197" s="575">
        <f>E198+E200</f>
        <v>235</v>
      </c>
      <c r="F197" s="575">
        <v>211.5</v>
      </c>
      <c r="G197" s="575">
        <v>0</v>
      </c>
      <c r="H197" s="575">
        <v>0</v>
      </c>
      <c r="I197" s="575">
        <f>H197/D197*100</f>
        <v>0</v>
      </c>
      <c r="J197" s="575">
        <f>G197/E197*100</f>
        <v>0</v>
      </c>
      <c r="K197" s="575">
        <f>H197/F197*100</f>
        <v>0</v>
      </c>
    </row>
    <row r="198" spans="1:11" ht="15" x14ac:dyDescent="0.25">
      <c r="A198" s="573"/>
      <c r="B198" s="573"/>
      <c r="C198" s="574" t="s">
        <v>16</v>
      </c>
      <c r="D198" s="575">
        <v>235</v>
      </c>
      <c r="E198" s="575">
        <v>235</v>
      </c>
      <c r="F198" s="575">
        <v>211.5</v>
      </c>
      <c r="G198" s="575">
        <v>0</v>
      </c>
      <c r="H198" s="575">
        <v>0</v>
      </c>
      <c r="I198" s="575">
        <f>H198/D198*100</f>
        <v>0</v>
      </c>
      <c r="J198" s="575">
        <f>G198/E198*100</f>
        <v>0</v>
      </c>
      <c r="K198" s="575">
        <f>H198/F198*100</f>
        <v>0</v>
      </c>
    </row>
    <row r="199" spans="1:11" ht="60" x14ac:dyDescent="0.25">
      <c r="A199" s="573"/>
      <c r="B199" s="573"/>
      <c r="C199" s="574" t="s">
        <v>17</v>
      </c>
      <c r="D199" s="575"/>
      <c r="E199" s="575"/>
      <c r="F199" s="575"/>
      <c r="G199" s="575"/>
      <c r="H199" s="575"/>
      <c r="I199" s="575"/>
      <c r="J199" s="575"/>
      <c r="K199" s="575"/>
    </row>
    <row r="200" spans="1:11" ht="30" x14ac:dyDescent="0.25">
      <c r="A200" s="573"/>
      <c r="B200" s="573"/>
      <c r="C200" s="574" t="s">
        <v>18</v>
      </c>
      <c r="D200" s="575"/>
      <c r="E200" s="575"/>
      <c r="F200" s="575"/>
      <c r="G200" s="575"/>
      <c r="H200" s="575"/>
      <c r="I200" s="575"/>
      <c r="J200" s="575"/>
      <c r="K200" s="575"/>
    </row>
    <row r="201" spans="1:11" ht="60" x14ac:dyDescent="0.25">
      <c r="A201" s="573"/>
      <c r="B201" s="573"/>
      <c r="C201" s="574" t="s">
        <v>19</v>
      </c>
      <c r="D201" s="575"/>
      <c r="E201" s="575"/>
      <c r="F201" s="575"/>
      <c r="G201" s="575"/>
      <c r="H201" s="575"/>
      <c r="I201" s="575"/>
      <c r="J201" s="575"/>
      <c r="K201" s="575"/>
    </row>
    <row r="202" spans="1:11" ht="30" x14ac:dyDescent="0.25">
      <c r="A202" s="573"/>
      <c r="B202" s="573"/>
      <c r="C202" s="574" t="s">
        <v>20</v>
      </c>
      <c r="D202" s="575"/>
      <c r="E202" s="575"/>
      <c r="F202" s="575"/>
      <c r="G202" s="575"/>
      <c r="H202" s="575"/>
      <c r="I202" s="575"/>
      <c r="J202" s="575"/>
      <c r="K202" s="575"/>
    </row>
    <row r="203" spans="1:11" ht="30" x14ac:dyDescent="0.25">
      <c r="A203" s="573"/>
      <c r="B203" s="573"/>
      <c r="C203" s="574" t="s">
        <v>21</v>
      </c>
      <c r="D203" s="575"/>
      <c r="E203" s="575"/>
      <c r="F203" s="575"/>
      <c r="G203" s="575"/>
      <c r="H203" s="575"/>
      <c r="I203" s="575"/>
      <c r="J203" s="575"/>
      <c r="K203" s="575"/>
    </row>
    <row r="204" spans="1:11" ht="16.5" hidden="1" customHeight="1" x14ac:dyDescent="0.25">
      <c r="A204" s="573" t="s">
        <v>45</v>
      </c>
      <c r="B204" s="573" t="s">
        <v>24</v>
      </c>
      <c r="C204" s="574" t="s">
        <v>15</v>
      </c>
      <c r="D204" s="575"/>
      <c r="E204" s="575"/>
      <c r="F204" s="575"/>
      <c r="G204" s="575"/>
      <c r="H204" s="575"/>
      <c r="I204" s="575"/>
      <c r="J204" s="575"/>
      <c r="K204" s="575"/>
    </row>
    <row r="205" spans="1:11" ht="15" hidden="1" x14ac:dyDescent="0.25">
      <c r="A205" s="573"/>
      <c r="B205" s="573"/>
      <c r="C205" s="574" t="s">
        <v>16</v>
      </c>
      <c r="D205" s="575"/>
      <c r="E205" s="575"/>
      <c r="F205" s="575"/>
      <c r="G205" s="575"/>
      <c r="H205" s="575"/>
      <c r="I205" s="575"/>
      <c r="J205" s="575"/>
      <c r="K205" s="575"/>
    </row>
    <row r="206" spans="1:11" ht="60" hidden="1" x14ac:dyDescent="0.25">
      <c r="A206" s="573"/>
      <c r="B206" s="573"/>
      <c r="C206" s="574" t="s">
        <v>17</v>
      </c>
      <c r="D206" s="575"/>
      <c r="E206" s="575"/>
      <c r="F206" s="575"/>
      <c r="G206" s="575"/>
      <c r="H206" s="575"/>
      <c r="I206" s="575"/>
      <c r="J206" s="575"/>
      <c r="K206" s="575"/>
    </row>
    <row r="207" spans="1:11" ht="30" hidden="1" x14ac:dyDescent="0.25">
      <c r="A207" s="573"/>
      <c r="B207" s="573"/>
      <c r="C207" s="574" t="s">
        <v>18</v>
      </c>
      <c r="D207" s="575"/>
      <c r="E207" s="575"/>
      <c r="F207" s="575"/>
      <c r="G207" s="575"/>
      <c r="H207" s="575"/>
      <c r="I207" s="575"/>
      <c r="J207" s="575"/>
      <c r="K207" s="575"/>
    </row>
    <row r="208" spans="1:11" ht="60" hidden="1" x14ac:dyDescent="0.25">
      <c r="A208" s="573"/>
      <c r="B208" s="573"/>
      <c r="C208" s="574" t="s">
        <v>19</v>
      </c>
      <c r="D208" s="575"/>
      <c r="E208" s="575"/>
      <c r="F208" s="575"/>
      <c r="G208" s="575"/>
      <c r="H208" s="575"/>
      <c r="I208" s="575"/>
      <c r="J208" s="575"/>
      <c r="K208" s="575"/>
    </row>
    <row r="209" spans="1:11" ht="30" hidden="1" x14ac:dyDescent="0.25">
      <c r="A209" s="573"/>
      <c r="B209" s="573"/>
      <c r="C209" s="574" t="s">
        <v>20</v>
      </c>
      <c r="D209" s="575"/>
      <c r="E209" s="575"/>
      <c r="F209" s="575"/>
      <c r="G209" s="575"/>
      <c r="H209" s="575"/>
      <c r="I209" s="575"/>
      <c r="J209" s="575"/>
      <c r="K209" s="575"/>
    </row>
    <row r="210" spans="1:11" ht="30" hidden="1" x14ac:dyDescent="0.25">
      <c r="A210" s="573"/>
      <c r="B210" s="573"/>
      <c r="C210" s="574" t="s">
        <v>21</v>
      </c>
      <c r="D210" s="575"/>
      <c r="E210" s="575"/>
      <c r="F210" s="575"/>
      <c r="G210" s="575"/>
      <c r="H210" s="575"/>
      <c r="I210" s="575"/>
      <c r="J210" s="575"/>
      <c r="K210" s="575"/>
    </row>
    <row r="211" spans="1:11" ht="16.5" hidden="1" customHeight="1" x14ac:dyDescent="0.25">
      <c r="A211" s="573" t="s">
        <v>46</v>
      </c>
      <c r="B211" s="573" t="s">
        <v>24</v>
      </c>
      <c r="C211" s="574" t="s">
        <v>15</v>
      </c>
      <c r="D211" s="575"/>
      <c r="E211" s="575"/>
      <c r="F211" s="575"/>
      <c r="G211" s="575"/>
      <c r="H211" s="575"/>
      <c r="I211" s="575"/>
      <c r="J211" s="575"/>
      <c r="K211" s="575"/>
    </row>
    <row r="212" spans="1:11" ht="15" hidden="1" x14ac:dyDescent="0.25">
      <c r="A212" s="573"/>
      <c r="B212" s="573"/>
      <c r="C212" s="574" t="s">
        <v>16</v>
      </c>
      <c r="D212" s="575"/>
      <c r="E212" s="575"/>
      <c r="F212" s="575"/>
      <c r="G212" s="575"/>
      <c r="H212" s="575"/>
      <c r="I212" s="575"/>
      <c r="J212" s="575"/>
      <c r="K212" s="575"/>
    </row>
    <row r="213" spans="1:11" ht="60" hidden="1" x14ac:dyDescent="0.25">
      <c r="A213" s="573"/>
      <c r="B213" s="573"/>
      <c r="C213" s="574" t="s">
        <v>17</v>
      </c>
      <c r="D213" s="575"/>
      <c r="E213" s="575"/>
      <c r="F213" s="575"/>
      <c r="G213" s="575"/>
      <c r="H213" s="575"/>
      <c r="I213" s="575"/>
      <c r="J213" s="575"/>
      <c r="K213" s="575"/>
    </row>
    <row r="214" spans="1:11" ht="30" hidden="1" x14ac:dyDescent="0.25">
      <c r="A214" s="573"/>
      <c r="B214" s="573"/>
      <c r="C214" s="574" t="s">
        <v>18</v>
      </c>
      <c r="D214" s="575"/>
      <c r="E214" s="575"/>
      <c r="F214" s="575"/>
      <c r="G214" s="575"/>
      <c r="H214" s="575"/>
      <c r="I214" s="575"/>
      <c r="J214" s="575"/>
      <c r="K214" s="575"/>
    </row>
    <row r="215" spans="1:11" ht="60" hidden="1" x14ac:dyDescent="0.25">
      <c r="A215" s="573"/>
      <c r="B215" s="573"/>
      <c r="C215" s="574" t="s">
        <v>19</v>
      </c>
      <c r="D215" s="575"/>
      <c r="E215" s="575"/>
      <c r="F215" s="575"/>
      <c r="G215" s="575"/>
      <c r="H215" s="575"/>
      <c r="I215" s="575"/>
      <c r="J215" s="575"/>
      <c r="K215" s="575"/>
    </row>
    <row r="216" spans="1:11" ht="30" hidden="1" x14ac:dyDescent="0.25">
      <c r="A216" s="573"/>
      <c r="B216" s="573"/>
      <c r="C216" s="574" t="s">
        <v>20</v>
      </c>
      <c r="D216" s="575"/>
      <c r="E216" s="575"/>
      <c r="F216" s="575"/>
      <c r="G216" s="575"/>
      <c r="H216" s="575"/>
      <c r="I216" s="575"/>
      <c r="J216" s="575"/>
      <c r="K216" s="575"/>
    </row>
    <row r="217" spans="1:11" ht="30" hidden="1" x14ac:dyDescent="0.25">
      <c r="A217" s="573"/>
      <c r="B217" s="573"/>
      <c r="C217" s="574" t="s">
        <v>21</v>
      </c>
      <c r="D217" s="575"/>
      <c r="E217" s="575"/>
      <c r="F217" s="575"/>
      <c r="G217" s="575"/>
      <c r="H217" s="575"/>
      <c r="I217" s="575"/>
      <c r="J217" s="575"/>
      <c r="K217" s="575"/>
    </row>
    <row r="218" spans="1:11" ht="15" hidden="1" x14ac:dyDescent="0.25">
      <c r="A218" s="573"/>
      <c r="B218" s="573"/>
      <c r="C218" s="574"/>
      <c r="D218" s="575"/>
      <c r="E218" s="575"/>
      <c r="F218" s="575"/>
      <c r="G218" s="575"/>
      <c r="H218" s="575"/>
      <c r="I218" s="575"/>
      <c r="J218" s="575"/>
      <c r="K218" s="575"/>
    </row>
    <row r="219" spans="1:11" ht="15" x14ac:dyDescent="0.25">
      <c r="A219" s="573" t="s">
        <v>47</v>
      </c>
      <c r="B219" s="573" t="s">
        <v>24</v>
      </c>
      <c r="C219" s="574" t="s">
        <v>15</v>
      </c>
      <c r="D219" s="575">
        <f>D220+D222</f>
        <v>15127.4</v>
      </c>
      <c r="E219" s="575">
        <f>E220+E222</f>
        <v>15127.4</v>
      </c>
      <c r="F219" s="575">
        <f>F220+F222</f>
        <v>15051.7</v>
      </c>
      <c r="G219" s="575"/>
      <c r="H219" s="575"/>
      <c r="I219" s="575"/>
      <c r="J219" s="575"/>
      <c r="K219" s="575"/>
    </row>
    <row r="220" spans="1:11" ht="15" x14ac:dyDescent="0.25">
      <c r="A220" s="573"/>
      <c r="B220" s="573"/>
      <c r="C220" s="574" t="s">
        <v>16</v>
      </c>
      <c r="D220" s="575">
        <v>756.4</v>
      </c>
      <c r="E220" s="575">
        <v>756.4</v>
      </c>
      <c r="F220" s="575">
        <v>680.7</v>
      </c>
      <c r="G220" s="575"/>
      <c r="H220" s="575"/>
      <c r="I220" s="575"/>
      <c r="J220" s="575"/>
      <c r="K220" s="575"/>
    </row>
    <row r="221" spans="1:11" ht="60" x14ac:dyDescent="0.25">
      <c r="A221" s="573"/>
      <c r="B221" s="573"/>
      <c r="C221" s="574" t="s">
        <v>17</v>
      </c>
      <c r="D221" s="575"/>
      <c r="E221" s="575">
        <v>756.4</v>
      </c>
      <c r="F221" s="575"/>
      <c r="G221" s="575"/>
      <c r="H221" s="575"/>
      <c r="I221" s="575"/>
      <c r="J221" s="575"/>
      <c r="K221" s="575"/>
    </row>
    <row r="222" spans="1:11" ht="30" x14ac:dyDescent="0.25">
      <c r="A222" s="573"/>
      <c r="B222" s="573"/>
      <c r="C222" s="574" t="s">
        <v>18</v>
      </c>
      <c r="D222" s="575">
        <v>14371</v>
      </c>
      <c r="E222" s="575">
        <v>14371</v>
      </c>
      <c r="F222" s="575">
        <v>14371</v>
      </c>
      <c r="G222" s="575"/>
      <c r="H222" s="575"/>
      <c r="I222" s="575"/>
      <c r="J222" s="575"/>
      <c r="K222" s="575"/>
    </row>
    <row r="223" spans="1:11" ht="60" x14ac:dyDescent="0.25">
      <c r="A223" s="573"/>
      <c r="B223" s="573"/>
      <c r="C223" s="574" t="s">
        <v>19</v>
      </c>
      <c r="D223" s="575"/>
      <c r="E223" s="575">
        <v>14371</v>
      </c>
      <c r="F223" s="575"/>
      <c r="G223" s="575"/>
      <c r="H223" s="575"/>
      <c r="I223" s="575"/>
      <c r="J223" s="575"/>
      <c r="K223" s="575"/>
    </row>
    <row r="224" spans="1:11" ht="30" x14ac:dyDescent="0.25">
      <c r="A224" s="573"/>
      <c r="B224" s="573"/>
      <c r="C224" s="574" t="s">
        <v>20</v>
      </c>
      <c r="D224" s="575"/>
      <c r="E224" s="575"/>
      <c r="F224" s="575"/>
      <c r="G224" s="575"/>
      <c r="H224" s="575"/>
      <c r="I224" s="575"/>
      <c r="J224" s="575"/>
      <c r="K224" s="575"/>
    </row>
    <row r="225" spans="1:11" ht="30" x14ac:dyDescent="0.25">
      <c r="A225" s="573"/>
      <c r="B225" s="573"/>
      <c r="C225" s="574" t="s">
        <v>21</v>
      </c>
      <c r="D225" s="575"/>
      <c r="E225" s="575"/>
      <c r="F225" s="575"/>
      <c r="G225" s="575"/>
      <c r="H225" s="575"/>
      <c r="I225" s="575"/>
      <c r="J225" s="575"/>
      <c r="K225" s="575"/>
    </row>
    <row r="226" spans="1:11" ht="16.5" customHeight="1" x14ac:dyDescent="0.25">
      <c r="A226" s="573" t="s">
        <v>48</v>
      </c>
      <c r="B226" s="573" t="s">
        <v>24</v>
      </c>
      <c r="C226" s="574" t="s">
        <v>15</v>
      </c>
      <c r="D226" s="575">
        <f>D227+D229+D231+D232</f>
        <v>475989.10000000003</v>
      </c>
      <c r="E226" s="575">
        <f>E227+E229+E231+E232</f>
        <v>399498.80000000005</v>
      </c>
      <c r="F226" s="575">
        <f>F227+F229+F231+F232</f>
        <v>399498.80000000005</v>
      </c>
      <c r="G226" s="575">
        <f>G227+G229+G231+G232</f>
        <v>44799.7</v>
      </c>
      <c r="H226" s="575">
        <f>H227+H229+H231+H232</f>
        <v>52929</v>
      </c>
      <c r="I226" s="575">
        <f>H226/D226*100</f>
        <v>11.119792449028768</v>
      </c>
      <c r="J226" s="575">
        <f>G226/E226*100</f>
        <v>11.213976112068421</v>
      </c>
      <c r="K226" s="575">
        <f>G226/F226*100</f>
        <v>11.213976112068421</v>
      </c>
    </row>
    <row r="227" spans="1:11" ht="15" x14ac:dyDescent="0.25">
      <c r="A227" s="573"/>
      <c r="B227" s="573"/>
      <c r="C227" s="574" t="s">
        <v>16</v>
      </c>
      <c r="D227" s="575">
        <f>D234+D241+D248+D255+D269+D262</f>
        <v>43944.9</v>
      </c>
      <c r="E227" s="575">
        <f>E234+E241+E248+E255+E269+E262</f>
        <v>43944.9</v>
      </c>
      <c r="F227" s="575">
        <f t="shared" ref="F227:H227" si="22">F234+F241+F248+F255+F269+F262</f>
        <v>43944.9</v>
      </c>
      <c r="G227" s="575">
        <f t="shared" si="22"/>
        <v>4928</v>
      </c>
      <c r="H227" s="575">
        <f t="shared" si="22"/>
        <v>5822.2</v>
      </c>
      <c r="I227" s="575">
        <f>H227/D227*100</f>
        <v>13.248863918224869</v>
      </c>
      <c r="J227" s="575">
        <f>G227/E227*100</f>
        <v>11.214043040261782</v>
      </c>
      <c r="K227" s="575">
        <f>G227/F227*100</f>
        <v>11.214043040261782</v>
      </c>
    </row>
    <row r="228" spans="1:11" ht="60" x14ac:dyDescent="0.25">
      <c r="A228" s="573"/>
      <c r="B228" s="573"/>
      <c r="C228" s="574" t="s">
        <v>17</v>
      </c>
      <c r="D228" s="575">
        <f t="shared" ref="D228:H230" si="23">D235+D242+D249+D256+D270+D263</f>
        <v>0</v>
      </c>
      <c r="E228" s="575">
        <f>E235+E242+E249+E256+E270+E263</f>
        <v>43944.9</v>
      </c>
      <c r="F228" s="575">
        <f t="shared" ref="F228:H228" si="24">F235+F242+F249+F256+F270+F263</f>
        <v>39984.9</v>
      </c>
      <c r="G228" s="575">
        <f t="shared" si="24"/>
        <v>4928</v>
      </c>
      <c r="H228" s="575">
        <f t="shared" si="24"/>
        <v>5822.2</v>
      </c>
      <c r="I228" s="575"/>
      <c r="J228" s="575"/>
      <c r="K228" s="575"/>
    </row>
    <row r="229" spans="1:11" ht="30" x14ac:dyDescent="0.25">
      <c r="A229" s="573"/>
      <c r="B229" s="573"/>
      <c r="C229" s="574" t="s">
        <v>18</v>
      </c>
      <c r="D229" s="575">
        <f t="shared" si="23"/>
        <v>355553.9</v>
      </c>
      <c r="E229" s="575">
        <f t="shared" si="23"/>
        <v>355553.9</v>
      </c>
      <c r="F229" s="575">
        <f t="shared" si="23"/>
        <v>355553.9</v>
      </c>
      <c r="G229" s="575">
        <f t="shared" si="23"/>
        <v>39871.699999999997</v>
      </c>
      <c r="H229" s="575">
        <f t="shared" si="23"/>
        <v>47106.8</v>
      </c>
      <c r="I229" s="575">
        <f>H229/D229*100</f>
        <v>13.24884918995404</v>
      </c>
      <c r="J229" s="575">
        <f>G229/E229*100</f>
        <v>11.213967840037753</v>
      </c>
      <c r="K229" s="575">
        <f>G229/F229*100</f>
        <v>11.213967840037753</v>
      </c>
    </row>
    <row r="230" spans="1:11" ht="60" x14ac:dyDescent="0.25">
      <c r="A230" s="573"/>
      <c r="B230" s="573"/>
      <c r="C230" s="574" t="s">
        <v>19</v>
      </c>
      <c r="D230" s="575">
        <f>D237+D244+D251+D258+D272</f>
        <v>0</v>
      </c>
      <c r="E230" s="575">
        <f t="shared" si="23"/>
        <v>355553.9</v>
      </c>
      <c r="F230" s="575">
        <f t="shared" si="23"/>
        <v>323513.90000000002</v>
      </c>
      <c r="G230" s="575">
        <f t="shared" si="23"/>
        <v>39871.699999999997</v>
      </c>
      <c r="H230" s="575">
        <f t="shared" si="23"/>
        <v>47106.8</v>
      </c>
      <c r="I230" s="575"/>
      <c r="J230" s="575"/>
      <c r="K230" s="575"/>
    </row>
    <row r="231" spans="1:11" ht="30" x14ac:dyDescent="0.25">
      <c r="A231" s="573"/>
      <c r="B231" s="573"/>
      <c r="C231" s="574" t="s">
        <v>20</v>
      </c>
      <c r="D231" s="575">
        <f>D238+D245+D252+D259+D273</f>
        <v>0</v>
      </c>
      <c r="E231" s="575">
        <f>E238+E245+E252+E259+E273</f>
        <v>0</v>
      </c>
      <c r="F231" s="575">
        <f t="shared" ref="F231:H232" si="25">F238+F245+F252+F259+F273</f>
        <v>0</v>
      </c>
      <c r="G231" s="575">
        <f t="shared" si="25"/>
        <v>0</v>
      </c>
      <c r="H231" s="575">
        <f t="shared" si="25"/>
        <v>0</v>
      </c>
      <c r="I231" s="575"/>
      <c r="J231" s="575"/>
      <c r="K231" s="575"/>
    </row>
    <row r="232" spans="1:11" ht="30" x14ac:dyDescent="0.25">
      <c r="A232" s="573"/>
      <c r="B232" s="573"/>
      <c r="C232" s="574" t="s">
        <v>21</v>
      </c>
      <c r="D232" s="575">
        <f>D239+D246+D253+D260+D274</f>
        <v>76490.3</v>
      </c>
      <c r="E232" s="575">
        <f>E239+E246+E253+E260+E274</f>
        <v>0</v>
      </c>
      <c r="F232" s="575">
        <f t="shared" si="25"/>
        <v>0</v>
      </c>
      <c r="G232" s="575">
        <f t="shared" si="25"/>
        <v>0</v>
      </c>
      <c r="H232" s="575">
        <f t="shared" si="25"/>
        <v>0</v>
      </c>
      <c r="I232" s="575">
        <f>H232/D232*100</f>
        <v>0</v>
      </c>
      <c r="J232" s="575"/>
      <c r="K232" s="575"/>
    </row>
    <row r="233" spans="1:11" ht="16.5" customHeight="1" x14ac:dyDescent="0.25">
      <c r="A233" s="573" t="s">
        <v>49</v>
      </c>
      <c r="B233" s="573" t="s">
        <v>24</v>
      </c>
      <c r="C233" s="574" t="s">
        <v>15</v>
      </c>
      <c r="D233" s="575">
        <f>D234+D236+D238+D239</f>
        <v>132263.4</v>
      </c>
      <c r="E233" s="575">
        <f>E234+E236</f>
        <v>132263.4</v>
      </c>
      <c r="F233" s="575">
        <f>F234+F236</f>
        <v>132263.4</v>
      </c>
      <c r="G233" s="575">
        <f>G234+G236</f>
        <v>44799.7</v>
      </c>
      <c r="H233" s="575">
        <f>H234+H236</f>
        <v>52929</v>
      </c>
      <c r="I233" s="575">
        <f>H233/D233*100</f>
        <v>40.017873425301332</v>
      </c>
      <c r="J233" s="575">
        <f>G233/E233*100</f>
        <v>33.871577473435579</v>
      </c>
      <c r="K233" s="575">
        <f>G233/F233*100</f>
        <v>33.871577473435579</v>
      </c>
    </row>
    <row r="234" spans="1:11" ht="15" x14ac:dyDescent="0.25">
      <c r="A234" s="573"/>
      <c r="B234" s="573"/>
      <c r="C234" s="574" t="s">
        <v>16</v>
      </c>
      <c r="D234" s="575">
        <v>14549</v>
      </c>
      <c r="E234" s="575">
        <v>14549</v>
      </c>
      <c r="F234" s="575">
        <v>14549</v>
      </c>
      <c r="G234" s="575">
        <v>4928</v>
      </c>
      <c r="H234" s="575">
        <v>5822.2</v>
      </c>
      <c r="I234" s="575">
        <f>H234/D234*100</f>
        <v>40.017870644030516</v>
      </c>
      <c r="J234" s="575">
        <f>G234/E234*100</f>
        <v>33.871743762457903</v>
      </c>
      <c r="K234" s="575">
        <f>G234/F234*100</f>
        <v>33.871743762457903</v>
      </c>
    </row>
    <row r="235" spans="1:11" ht="60" x14ac:dyDescent="0.25">
      <c r="A235" s="573"/>
      <c r="B235" s="573"/>
      <c r="C235" s="574" t="s">
        <v>17</v>
      </c>
      <c r="D235" s="575"/>
      <c r="E235" s="575">
        <v>14549</v>
      </c>
      <c r="F235" s="575">
        <v>14549</v>
      </c>
      <c r="G235" s="575">
        <v>4928</v>
      </c>
      <c r="H235" s="575">
        <v>5822.2</v>
      </c>
      <c r="I235" s="575"/>
      <c r="J235" s="575">
        <f>G235/E235*100</f>
        <v>33.871743762457903</v>
      </c>
      <c r="K235" s="575"/>
    </row>
    <row r="236" spans="1:11" ht="30" x14ac:dyDescent="0.25">
      <c r="A236" s="573"/>
      <c r="B236" s="573"/>
      <c r="C236" s="574" t="s">
        <v>18</v>
      </c>
      <c r="D236" s="575">
        <v>117714.4</v>
      </c>
      <c r="E236" s="575">
        <v>117714.4</v>
      </c>
      <c r="F236" s="575">
        <v>117714.4</v>
      </c>
      <c r="G236" s="575">
        <v>39871.699999999997</v>
      </c>
      <c r="H236" s="575">
        <v>47106.8</v>
      </c>
      <c r="I236" s="575">
        <f>H236/D236*100</f>
        <v>40.017873769054596</v>
      </c>
      <c r="J236" s="575">
        <f>G236/E236*100</f>
        <v>33.871556920818527</v>
      </c>
      <c r="K236" s="575">
        <f>G236/F236*100</f>
        <v>33.871556920818527</v>
      </c>
    </row>
    <row r="237" spans="1:11" ht="60" x14ac:dyDescent="0.25">
      <c r="A237" s="573"/>
      <c r="B237" s="573"/>
      <c r="C237" s="574" t="s">
        <v>19</v>
      </c>
      <c r="D237" s="575"/>
      <c r="E237" s="575">
        <v>117714.4</v>
      </c>
      <c r="F237" s="575">
        <v>117714.4</v>
      </c>
      <c r="G237" s="575">
        <v>39871.699999999997</v>
      </c>
      <c r="H237" s="575">
        <v>47106.8</v>
      </c>
      <c r="I237" s="575"/>
      <c r="J237" s="575">
        <f>G237/E237*100</f>
        <v>33.871556920818527</v>
      </c>
      <c r="K237" s="575"/>
    </row>
    <row r="238" spans="1:11" ht="30" x14ac:dyDescent="0.25">
      <c r="A238" s="573"/>
      <c r="B238" s="573"/>
      <c r="C238" s="574" t="s">
        <v>20</v>
      </c>
      <c r="D238" s="575"/>
      <c r="E238" s="575"/>
      <c r="F238" s="575"/>
      <c r="G238" s="575"/>
      <c r="H238" s="575"/>
      <c r="I238" s="575"/>
      <c r="J238" s="575"/>
      <c r="K238" s="575"/>
    </row>
    <row r="239" spans="1:11" ht="30" x14ac:dyDescent="0.25">
      <c r="A239" s="573"/>
      <c r="B239" s="573"/>
      <c r="C239" s="574" t="s">
        <v>21</v>
      </c>
      <c r="D239" s="575"/>
      <c r="E239" s="575"/>
      <c r="F239" s="575"/>
      <c r="G239" s="575"/>
      <c r="H239" s="575"/>
      <c r="I239" s="575"/>
      <c r="J239" s="575"/>
      <c r="K239" s="575"/>
    </row>
    <row r="240" spans="1:11" ht="16.5" customHeight="1" x14ac:dyDescent="0.25">
      <c r="A240" s="573" t="s">
        <v>506</v>
      </c>
      <c r="B240" s="573" t="s">
        <v>24</v>
      </c>
      <c r="C240" s="574" t="s">
        <v>15</v>
      </c>
      <c r="D240" s="575">
        <f>D241+D243+D245+D246</f>
        <v>136666.70000000001</v>
      </c>
      <c r="E240" s="575">
        <f>E241+E243+E245+E246</f>
        <v>123000</v>
      </c>
      <c r="F240" s="575">
        <f>F241+F243+F245+F246</f>
        <v>123000</v>
      </c>
      <c r="G240" s="575"/>
      <c r="H240" s="575"/>
      <c r="I240" s="575">
        <f>H240/D240*100</f>
        <v>0</v>
      </c>
      <c r="J240" s="575">
        <f>G240/E240*100</f>
        <v>0</v>
      </c>
      <c r="K240" s="575">
        <f>G240/F240*100</f>
        <v>0</v>
      </c>
    </row>
    <row r="241" spans="1:11" ht="15" x14ac:dyDescent="0.25">
      <c r="A241" s="573"/>
      <c r="B241" s="573"/>
      <c r="C241" s="574" t="s">
        <v>16</v>
      </c>
      <c r="D241" s="575">
        <v>13530</v>
      </c>
      <c r="E241" s="575">
        <v>13530</v>
      </c>
      <c r="F241" s="575">
        <v>13530</v>
      </c>
      <c r="G241" s="575"/>
      <c r="H241" s="575"/>
      <c r="I241" s="575">
        <f>H241/D241*100</f>
        <v>0</v>
      </c>
      <c r="J241" s="575">
        <f>G241/E241*100</f>
        <v>0</v>
      </c>
      <c r="K241" s="575">
        <f>G241/F241*100</f>
        <v>0</v>
      </c>
    </row>
    <row r="242" spans="1:11" ht="60" x14ac:dyDescent="0.25">
      <c r="A242" s="573"/>
      <c r="B242" s="573"/>
      <c r="C242" s="574" t="s">
        <v>17</v>
      </c>
      <c r="D242" s="575"/>
      <c r="E242" s="575">
        <v>13530</v>
      </c>
      <c r="F242" s="575">
        <v>13530</v>
      </c>
      <c r="G242" s="575"/>
      <c r="H242" s="575"/>
      <c r="I242" s="575"/>
      <c r="J242" s="575">
        <f>G242/E242*100</f>
        <v>0</v>
      </c>
      <c r="K242" s="575"/>
    </row>
    <row r="243" spans="1:11" ht="30" x14ac:dyDescent="0.25">
      <c r="A243" s="573"/>
      <c r="B243" s="573"/>
      <c r="C243" s="574" t="s">
        <v>18</v>
      </c>
      <c r="D243" s="575">
        <v>109470</v>
      </c>
      <c r="E243" s="575">
        <v>109470</v>
      </c>
      <c r="F243" s="575">
        <v>109470</v>
      </c>
      <c r="G243" s="575"/>
      <c r="H243" s="575"/>
      <c r="I243" s="575">
        <f>H243/D243*100</f>
        <v>0</v>
      </c>
      <c r="J243" s="575">
        <f>G243/E243*100</f>
        <v>0</v>
      </c>
      <c r="K243" s="575">
        <f>G243/F243*100</f>
        <v>0</v>
      </c>
    </row>
    <row r="244" spans="1:11" ht="60" x14ac:dyDescent="0.25">
      <c r="A244" s="573"/>
      <c r="B244" s="573"/>
      <c r="C244" s="574" t="s">
        <v>19</v>
      </c>
      <c r="D244" s="575"/>
      <c r="E244" s="575">
        <v>109470</v>
      </c>
      <c r="F244" s="575">
        <v>109470</v>
      </c>
      <c r="G244" s="575"/>
      <c r="H244" s="575"/>
      <c r="I244" s="575"/>
      <c r="J244" s="575">
        <f>G244/E244*100</f>
        <v>0</v>
      </c>
      <c r="K244" s="575"/>
    </row>
    <row r="245" spans="1:11" ht="30" x14ac:dyDescent="0.25">
      <c r="A245" s="573"/>
      <c r="B245" s="573"/>
      <c r="C245" s="574" t="s">
        <v>20</v>
      </c>
      <c r="D245" s="575"/>
      <c r="E245" s="575"/>
      <c r="F245" s="575"/>
      <c r="G245" s="575"/>
      <c r="H245" s="575"/>
      <c r="I245" s="575"/>
      <c r="J245" s="575"/>
      <c r="K245" s="575"/>
    </row>
    <row r="246" spans="1:11" ht="30" x14ac:dyDescent="0.25">
      <c r="A246" s="573"/>
      <c r="B246" s="573"/>
      <c r="C246" s="574" t="s">
        <v>21</v>
      </c>
      <c r="D246" s="575">
        <v>13666.7</v>
      </c>
      <c r="E246" s="575"/>
      <c r="F246" s="575"/>
      <c r="G246" s="575"/>
      <c r="H246" s="575"/>
      <c r="I246" s="575">
        <f>H246/D246*100</f>
        <v>0</v>
      </c>
      <c r="J246" s="575"/>
      <c r="K246" s="575"/>
    </row>
    <row r="247" spans="1:11" ht="16.5" customHeight="1" x14ac:dyDescent="0.25">
      <c r="A247" s="573" t="s">
        <v>507</v>
      </c>
      <c r="B247" s="573" t="s">
        <v>24</v>
      </c>
      <c r="C247" s="574" t="s">
        <v>15</v>
      </c>
      <c r="D247" s="575">
        <f>D248+D250+D252+D253</f>
        <v>97059</v>
      </c>
      <c r="E247" s="575">
        <f>E248+E250</f>
        <v>58235.4</v>
      </c>
      <c r="F247" s="575">
        <f>F248+F250</f>
        <v>58235.4</v>
      </c>
      <c r="G247" s="575"/>
      <c r="H247" s="575"/>
      <c r="I247" s="575">
        <f>H247/D247*100</f>
        <v>0</v>
      </c>
      <c r="J247" s="575">
        <f>G247/E247*100</f>
        <v>0</v>
      </c>
      <c r="K247" s="575">
        <f>G247/F247*100</f>
        <v>0</v>
      </c>
    </row>
    <row r="248" spans="1:11" ht="15" x14ac:dyDescent="0.25">
      <c r="A248" s="573"/>
      <c r="B248" s="573"/>
      <c r="C248" s="574" t="s">
        <v>16</v>
      </c>
      <c r="D248" s="575">
        <v>6405.9</v>
      </c>
      <c r="E248" s="575">
        <v>6405.9</v>
      </c>
      <c r="F248" s="575">
        <v>6405.9</v>
      </c>
      <c r="G248" s="575"/>
      <c r="H248" s="575"/>
      <c r="I248" s="575">
        <f>H248/D248*100</f>
        <v>0</v>
      </c>
      <c r="J248" s="575">
        <f>G248/E248*100</f>
        <v>0</v>
      </c>
      <c r="K248" s="575">
        <f>G248/F248*100</f>
        <v>0</v>
      </c>
    </row>
    <row r="249" spans="1:11" ht="60" x14ac:dyDescent="0.25">
      <c r="A249" s="573"/>
      <c r="B249" s="573"/>
      <c r="C249" s="574" t="s">
        <v>17</v>
      </c>
      <c r="D249" s="575"/>
      <c r="E249" s="575">
        <v>6405.9</v>
      </c>
      <c r="F249" s="575">
        <v>6405.9</v>
      </c>
      <c r="G249" s="575"/>
      <c r="H249" s="575"/>
      <c r="I249" s="575"/>
      <c r="J249" s="575">
        <f>G249/E249*100</f>
        <v>0</v>
      </c>
      <c r="K249" s="575"/>
    </row>
    <row r="250" spans="1:11" ht="30" x14ac:dyDescent="0.25">
      <c r="A250" s="573"/>
      <c r="B250" s="573"/>
      <c r="C250" s="574" t="s">
        <v>18</v>
      </c>
      <c r="D250" s="575">
        <v>51829.5</v>
      </c>
      <c r="E250" s="575">
        <v>51829.5</v>
      </c>
      <c r="F250" s="575">
        <v>51829.5</v>
      </c>
      <c r="G250" s="575"/>
      <c r="H250" s="575"/>
      <c r="I250" s="575">
        <f>H250/D250*100</f>
        <v>0</v>
      </c>
      <c r="J250" s="575">
        <f>G250/E250*100</f>
        <v>0</v>
      </c>
      <c r="K250" s="575">
        <f>G250/F250*100</f>
        <v>0</v>
      </c>
    </row>
    <row r="251" spans="1:11" ht="60" x14ac:dyDescent="0.25">
      <c r="A251" s="573"/>
      <c r="B251" s="573"/>
      <c r="C251" s="574" t="s">
        <v>19</v>
      </c>
      <c r="D251" s="575"/>
      <c r="E251" s="575">
        <v>51829.5</v>
      </c>
      <c r="F251" s="575">
        <v>51829.5</v>
      </c>
      <c r="G251" s="575"/>
      <c r="H251" s="575"/>
      <c r="I251" s="575"/>
      <c r="J251" s="575"/>
      <c r="K251" s="575"/>
    </row>
    <row r="252" spans="1:11" ht="30" x14ac:dyDescent="0.25">
      <c r="A252" s="573"/>
      <c r="B252" s="573"/>
      <c r="C252" s="574" t="s">
        <v>20</v>
      </c>
      <c r="D252" s="575"/>
      <c r="E252" s="575"/>
      <c r="F252" s="575"/>
      <c r="G252" s="575"/>
      <c r="H252" s="575"/>
      <c r="I252" s="575"/>
      <c r="J252" s="575"/>
      <c r="K252" s="575"/>
    </row>
    <row r="253" spans="1:11" ht="30" x14ac:dyDescent="0.25">
      <c r="A253" s="573"/>
      <c r="B253" s="573"/>
      <c r="C253" s="574" t="s">
        <v>21</v>
      </c>
      <c r="D253" s="575">
        <v>38823.599999999999</v>
      </c>
      <c r="E253" s="575"/>
      <c r="F253" s="575"/>
      <c r="G253" s="575"/>
      <c r="H253" s="575"/>
      <c r="I253" s="575">
        <f>H253/D253*100</f>
        <v>0</v>
      </c>
      <c r="J253" s="575"/>
      <c r="K253" s="575"/>
    </row>
    <row r="254" spans="1:11" ht="16.5" customHeight="1" x14ac:dyDescent="0.25">
      <c r="A254" s="573" t="s">
        <v>513</v>
      </c>
      <c r="B254" s="573" t="s">
        <v>24</v>
      </c>
      <c r="C254" s="574" t="s">
        <v>15</v>
      </c>
      <c r="D254" s="575">
        <f>D255+D257+D259+D260</f>
        <v>60000</v>
      </c>
      <c r="E254" s="575">
        <f>E255+E257</f>
        <v>36000</v>
      </c>
      <c r="F254" s="575">
        <f>F255+F257</f>
        <v>36000</v>
      </c>
      <c r="G254" s="575"/>
      <c r="H254" s="575"/>
      <c r="I254" s="575">
        <f>H254/D254*100</f>
        <v>0</v>
      </c>
      <c r="J254" s="575">
        <f>G254/E254*100</f>
        <v>0</v>
      </c>
      <c r="K254" s="575">
        <f>G254/F254*100</f>
        <v>0</v>
      </c>
    </row>
    <row r="255" spans="1:11" ht="15" x14ac:dyDescent="0.25">
      <c r="A255" s="573"/>
      <c r="B255" s="573"/>
      <c r="C255" s="574" t="s">
        <v>16</v>
      </c>
      <c r="D255" s="575">
        <v>3960</v>
      </c>
      <c r="E255" s="575">
        <v>3960</v>
      </c>
      <c r="F255" s="575">
        <v>3960</v>
      </c>
      <c r="G255" s="575"/>
      <c r="H255" s="575"/>
      <c r="I255" s="575">
        <f>H255/D255*100</f>
        <v>0</v>
      </c>
      <c r="J255" s="575">
        <f>G255/E255*100</f>
        <v>0</v>
      </c>
      <c r="K255" s="575">
        <f>G255/F255*100</f>
        <v>0</v>
      </c>
    </row>
    <row r="256" spans="1:11" ht="60" x14ac:dyDescent="0.25">
      <c r="A256" s="573"/>
      <c r="B256" s="573"/>
      <c r="C256" s="574" t="s">
        <v>17</v>
      </c>
      <c r="D256" s="575"/>
      <c r="E256" s="575">
        <v>3960</v>
      </c>
      <c r="F256" s="575"/>
      <c r="G256" s="575"/>
      <c r="H256" s="575"/>
      <c r="I256" s="575"/>
      <c r="J256" s="575"/>
      <c r="K256" s="575"/>
    </row>
    <row r="257" spans="1:11" ht="30" x14ac:dyDescent="0.25">
      <c r="A257" s="573"/>
      <c r="B257" s="573"/>
      <c r="C257" s="574" t="s">
        <v>18</v>
      </c>
      <c r="D257" s="575">
        <v>32040</v>
      </c>
      <c r="E257" s="575">
        <v>32040</v>
      </c>
      <c r="F257" s="575">
        <v>32040</v>
      </c>
      <c r="G257" s="575"/>
      <c r="H257" s="575"/>
      <c r="I257" s="575">
        <f>H257/D257*100</f>
        <v>0</v>
      </c>
      <c r="J257" s="575">
        <f>G257/E257*100</f>
        <v>0</v>
      </c>
      <c r="K257" s="575">
        <f>G257/F257*100</f>
        <v>0</v>
      </c>
    </row>
    <row r="258" spans="1:11" ht="60" x14ac:dyDescent="0.25">
      <c r="A258" s="573"/>
      <c r="B258" s="573"/>
      <c r="C258" s="574" t="s">
        <v>19</v>
      </c>
      <c r="D258" s="575"/>
      <c r="E258" s="575">
        <v>32040</v>
      </c>
      <c r="F258" s="575"/>
      <c r="G258" s="575"/>
      <c r="H258" s="575"/>
      <c r="I258" s="575"/>
      <c r="J258" s="575"/>
      <c r="K258" s="575"/>
    </row>
    <row r="259" spans="1:11" ht="30" x14ac:dyDescent="0.25">
      <c r="A259" s="573"/>
      <c r="B259" s="573"/>
      <c r="C259" s="574" t="s">
        <v>20</v>
      </c>
      <c r="D259" s="575"/>
      <c r="E259" s="575"/>
      <c r="F259" s="575"/>
      <c r="G259" s="575"/>
      <c r="H259" s="575"/>
      <c r="I259" s="575"/>
      <c r="J259" s="575"/>
      <c r="K259" s="575"/>
    </row>
    <row r="260" spans="1:11" ht="30" x14ac:dyDescent="0.25">
      <c r="A260" s="573"/>
      <c r="B260" s="573"/>
      <c r="C260" s="574" t="s">
        <v>21</v>
      </c>
      <c r="D260" s="575">
        <v>24000</v>
      </c>
      <c r="E260" s="575"/>
      <c r="F260" s="575"/>
      <c r="G260" s="575"/>
      <c r="H260" s="575"/>
      <c r="I260" s="575">
        <f>H260/D260*100</f>
        <v>0</v>
      </c>
      <c r="J260" s="575"/>
      <c r="K260" s="575"/>
    </row>
    <row r="261" spans="1:11" ht="15" x14ac:dyDescent="0.25">
      <c r="A261" s="583" t="s">
        <v>562</v>
      </c>
      <c r="B261" s="583" t="s">
        <v>24</v>
      </c>
      <c r="C261" s="574" t="s">
        <v>15</v>
      </c>
      <c r="D261" s="575">
        <f>D262+D264</f>
        <v>50000</v>
      </c>
      <c r="E261" s="575">
        <f>E262+E264</f>
        <v>50000</v>
      </c>
      <c r="F261" s="575">
        <f>F262+F264</f>
        <v>50000</v>
      </c>
      <c r="G261" s="575"/>
      <c r="H261" s="575"/>
      <c r="I261" s="575"/>
      <c r="J261" s="575"/>
      <c r="K261" s="575"/>
    </row>
    <row r="262" spans="1:11" ht="15" x14ac:dyDescent="0.25">
      <c r="A262" s="598"/>
      <c r="B262" s="598"/>
      <c r="C262" s="574" t="s">
        <v>16</v>
      </c>
      <c r="D262" s="575">
        <v>5500</v>
      </c>
      <c r="E262" s="575">
        <v>5500</v>
      </c>
      <c r="F262" s="575">
        <v>5500</v>
      </c>
      <c r="G262" s="575"/>
      <c r="H262" s="575"/>
      <c r="I262" s="575"/>
      <c r="J262" s="575"/>
      <c r="K262" s="575"/>
    </row>
    <row r="263" spans="1:11" ht="60" x14ac:dyDescent="0.25">
      <c r="A263" s="598"/>
      <c r="B263" s="598"/>
      <c r="C263" s="574" t="s">
        <v>17</v>
      </c>
      <c r="D263" s="575"/>
      <c r="E263" s="575">
        <v>5500</v>
      </c>
      <c r="F263" s="575">
        <v>5500</v>
      </c>
      <c r="G263" s="575"/>
      <c r="H263" s="575"/>
      <c r="I263" s="575"/>
      <c r="J263" s="575"/>
      <c r="K263" s="575"/>
    </row>
    <row r="264" spans="1:11" ht="30" x14ac:dyDescent="0.25">
      <c r="A264" s="598"/>
      <c r="B264" s="598"/>
      <c r="C264" s="574" t="s">
        <v>18</v>
      </c>
      <c r="D264" s="575">
        <v>44500</v>
      </c>
      <c r="E264" s="575">
        <v>44500</v>
      </c>
      <c r="F264" s="575">
        <v>44500</v>
      </c>
      <c r="G264" s="575"/>
      <c r="H264" s="575"/>
      <c r="I264" s="575"/>
      <c r="J264" s="575"/>
      <c r="K264" s="575"/>
    </row>
    <row r="265" spans="1:11" ht="60" x14ac:dyDescent="0.25">
      <c r="A265" s="598"/>
      <c r="B265" s="598"/>
      <c r="C265" s="574" t="s">
        <v>19</v>
      </c>
      <c r="D265" s="575"/>
      <c r="E265" s="575">
        <v>44500</v>
      </c>
      <c r="F265" s="575">
        <v>44500</v>
      </c>
      <c r="G265" s="575"/>
      <c r="H265" s="575"/>
      <c r="I265" s="575"/>
      <c r="J265" s="575"/>
      <c r="K265" s="575"/>
    </row>
    <row r="266" spans="1:11" ht="30" x14ac:dyDescent="0.25">
      <c r="A266" s="598"/>
      <c r="B266" s="598"/>
      <c r="C266" s="574" t="s">
        <v>20</v>
      </c>
      <c r="D266" s="575"/>
      <c r="E266" s="575"/>
      <c r="F266" s="575"/>
      <c r="G266" s="575"/>
      <c r="H266" s="575"/>
      <c r="I266" s="575"/>
      <c r="J266" s="575"/>
      <c r="K266" s="575"/>
    </row>
    <row r="267" spans="1:11" ht="30" x14ac:dyDescent="0.25">
      <c r="A267" s="599"/>
      <c r="B267" s="599"/>
      <c r="C267" s="574" t="s">
        <v>21</v>
      </c>
      <c r="D267" s="575"/>
      <c r="E267" s="575"/>
      <c r="F267" s="575"/>
      <c r="G267" s="575"/>
      <c r="H267" s="575"/>
      <c r="I267" s="575"/>
      <c r="J267" s="575"/>
      <c r="K267" s="575"/>
    </row>
    <row r="268" spans="1:11" ht="16.5" hidden="1" customHeight="1" x14ac:dyDescent="0.25">
      <c r="A268" s="573" t="s">
        <v>498</v>
      </c>
      <c r="B268" s="573" t="s">
        <v>24</v>
      </c>
      <c r="C268" s="574" t="s">
        <v>15</v>
      </c>
      <c r="D268" s="575">
        <f>D269+D271+D273+D274</f>
        <v>0</v>
      </c>
      <c r="E268" s="575"/>
      <c r="F268" s="575"/>
      <c r="G268" s="575"/>
      <c r="H268" s="575"/>
      <c r="I268" s="575"/>
      <c r="J268" s="575"/>
      <c r="K268" s="575"/>
    </row>
    <row r="269" spans="1:11" ht="15" hidden="1" x14ac:dyDescent="0.25">
      <c r="A269" s="573"/>
      <c r="B269" s="573"/>
      <c r="C269" s="574" t="s">
        <v>16</v>
      </c>
      <c r="D269" s="575">
        <v>0</v>
      </c>
      <c r="E269" s="575"/>
      <c r="F269" s="575"/>
      <c r="G269" s="575"/>
      <c r="H269" s="575"/>
      <c r="I269" s="575"/>
      <c r="J269" s="575"/>
      <c r="K269" s="575"/>
    </row>
    <row r="270" spans="1:11" ht="60" hidden="1" x14ac:dyDescent="0.25">
      <c r="A270" s="573"/>
      <c r="B270" s="573"/>
      <c r="C270" s="574" t="s">
        <v>17</v>
      </c>
      <c r="D270" s="575"/>
      <c r="E270" s="575"/>
      <c r="F270" s="575"/>
      <c r="G270" s="575"/>
      <c r="H270" s="575"/>
      <c r="I270" s="575"/>
      <c r="J270" s="575"/>
      <c r="K270" s="575"/>
    </row>
    <row r="271" spans="1:11" ht="30" hidden="1" x14ac:dyDescent="0.25">
      <c r="A271" s="573"/>
      <c r="B271" s="573"/>
      <c r="C271" s="574" t="s">
        <v>18</v>
      </c>
      <c r="D271" s="575">
        <v>0</v>
      </c>
      <c r="E271" s="575"/>
      <c r="F271" s="575"/>
      <c r="G271" s="575"/>
      <c r="H271" s="575"/>
      <c r="I271" s="575"/>
      <c r="J271" s="575"/>
      <c r="K271" s="575"/>
    </row>
    <row r="272" spans="1:11" ht="60" hidden="1" x14ac:dyDescent="0.25">
      <c r="A272" s="573"/>
      <c r="B272" s="573"/>
      <c r="C272" s="574" t="s">
        <v>19</v>
      </c>
      <c r="D272" s="575"/>
      <c r="E272" s="575"/>
      <c r="F272" s="575"/>
      <c r="G272" s="575"/>
      <c r="H272" s="575"/>
      <c r="I272" s="575"/>
      <c r="J272" s="575"/>
      <c r="K272" s="575"/>
    </row>
    <row r="273" spans="1:11" ht="30" hidden="1" x14ac:dyDescent="0.25">
      <c r="A273" s="573"/>
      <c r="B273" s="573"/>
      <c r="C273" s="574" t="s">
        <v>20</v>
      </c>
      <c r="D273" s="575"/>
      <c r="E273" s="575"/>
      <c r="F273" s="575"/>
      <c r="G273" s="575"/>
      <c r="H273" s="575"/>
      <c r="I273" s="575"/>
      <c r="J273" s="575"/>
      <c r="K273" s="575"/>
    </row>
    <row r="274" spans="1:11" ht="30" hidden="1" x14ac:dyDescent="0.25">
      <c r="A274" s="573"/>
      <c r="B274" s="573"/>
      <c r="C274" s="574" t="s">
        <v>21</v>
      </c>
      <c r="D274" s="575"/>
      <c r="E274" s="575"/>
      <c r="F274" s="575"/>
      <c r="G274" s="575"/>
      <c r="H274" s="575"/>
      <c r="I274" s="575"/>
      <c r="J274" s="575"/>
      <c r="K274" s="575"/>
    </row>
    <row r="275" spans="1:11" ht="16.5" customHeight="1" x14ac:dyDescent="0.25">
      <c r="A275" s="573" t="s">
        <v>50</v>
      </c>
      <c r="B275" s="573" t="s">
        <v>24</v>
      </c>
      <c r="C275" s="574" t="s">
        <v>15</v>
      </c>
      <c r="D275" s="575">
        <f>D276+D278+D280+D281</f>
        <v>813362.29999999993</v>
      </c>
      <c r="E275" s="575">
        <f>E276+E278+E280+E281</f>
        <v>813362.29999999993</v>
      </c>
      <c r="F275" s="575">
        <f>F276+F278+F280+F281</f>
        <v>810203.3</v>
      </c>
      <c r="G275" s="575">
        <f>G276+G278+G280+G281</f>
        <v>66703</v>
      </c>
      <c r="H275" s="575">
        <f>H276+H278+H280+H281</f>
        <v>212821.19999999998</v>
      </c>
      <c r="I275" s="575">
        <f>H275/D275*100</f>
        <v>26.165609101872562</v>
      </c>
      <c r="J275" s="575">
        <f>G275/E275*100</f>
        <v>8.2008964516796521</v>
      </c>
      <c r="K275" s="575">
        <f>G275/F275*100</f>
        <v>8.2328719223928104</v>
      </c>
    </row>
    <row r="276" spans="1:11" ht="15" x14ac:dyDescent="0.25">
      <c r="A276" s="573"/>
      <c r="B276" s="573"/>
      <c r="C276" s="574" t="s">
        <v>16</v>
      </c>
      <c r="D276" s="575">
        <f>D283+D290+D297+D304+D311+D318+D325+D332+D339</f>
        <v>89469.900000000009</v>
      </c>
      <c r="E276" s="575">
        <f>E283+E290+E297+E304+E311+E318+E325+E332+E339</f>
        <v>89469.900000000009</v>
      </c>
      <c r="F276" s="575">
        <f t="shared" ref="F276:H276" si="26">F283+F290+F297+F304+F311+F318+F325+F332+F339</f>
        <v>87452</v>
      </c>
      <c r="G276" s="575">
        <f t="shared" si="26"/>
        <v>7337.3</v>
      </c>
      <c r="H276" s="575">
        <f t="shared" si="26"/>
        <v>23410.3</v>
      </c>
      <c r="I276" s="575">
        <f>H276/D276*100</f>
        <v>26.165559590432085</v>
      </c>
      <c r="J276" s="575">
        <f>G276/E276*100</f>
        <v>8.2008586127848577</v>
      </c>
      <c r="K276" s="575">
        <f>G276/F276*100</f>
        <v>8.3900882769976679</v>
      </c>
    </row>
    <row r="277" spans="1:11" ht="60" x14ac:dyDescent="0.25">
      <c r="A277" s="573"/>
      <c r="B277" s="573"/>
      <c r="C277" s="574" t="s">
        <v>17</v>
      </c>
      <c r="D277" s="575">
        <f>D284+D291+D298+D305+D312+D319+D326+D333</f>
        <v>0</v>
      </c>
      <c r="E277" s="575">
        <f>E284+E291+E298+E305+E312+E319+E326+E333+E340</f>
        <v>89469.900000000009</v>
      </c>
      <c r="F277" s="575">
        <f t="shared" ref="F277:H277" si="27">F284+F291+F298+F305+F312+F319+F326+F333+F340</f>
        <v>87452</v>
      </c>
      <c r="G277" s="575">
        <f t="shared" si="27"/>
        <v>7337.3</v>
      </c>
      <c r="H277" s="575">
        <f t="shared" si="27"/>
        <v>23410.3</v>
      </c>
      <c r="I277" s="575"/>
      <c r="J277" s="575">
        <f>G277/E277*100</f>
        <v>8.2008586127848577</v>
      </c>
      <c r="K277" s="575"/>
    </row>
    <row r="278" spans="1:11" ht="30" x14ac:dyDescent="0.25">
      <c r="A278" s="573"/>
      <c r="B278" s="573"/>
      <c r="C278" s="574" t="s">
        <v>18</v>
      </c>
      <c r="D278" s="575">
        <f>D285+D292+D299+D306+D313+D320+D327+D334</f>
        <v>723892.39999999991</v>
      </c>
      <c r="E278" s="575">
        <f>E285+E292+E299+E306+E313+E320+E327+E334</f>
        <v>723892.39999999991</v>
      </c>
      <c r="F278" s="575">
        <f t="shared" ref="F278:H278" si="28">F285+F292+F299+F306+F313+F320+F327+F334</f>
        <v>722751.3</v>
      </c>
      <c r="G278" s="575">
        <f t="shared" si="28"/>
        <v>59365.7</v>
      </c>
      <c r="H278" s="575">
        <f t="shared" si="28"/>
        <v>189410.9</v>
      </c>
      <c r="I278" s="575">
        <f>H278/D278*100</f>
        <v>26.165615221267696</v>
      </c>
      <c r="J278" s="575">
        <f>G278/E278*100</f>
        <v>8.2009011283997459</v>
      </c>
      <c r="K278" s="575">
        <f>G278/F278*100</f>
        <v>8.213848940845903</v>
      </c>
    </row>
    <row r="279" spans="1:11" ht="60" x14ac:dyDescent="0.25">
      <c r="A279" s="573"/>
      <c r="B279" s="573"/>
      <c r="C279" s="574" t="s">
        <v>19</v>
      </c>
      <c r="D279" s="575">
        <f>D286+D293+D300+D307+D314+D321+D328+D335</f>
        <v>0</v>
      </c>
      <c r="E279" s="575">
        <f>E286+E293+E300+E307+E314+E321+E328+E335</f>
        <v>723892.39999999991</v>
      </c>
      <c r="F279" s="575">
        <f t="shared" ref="F279:H279" si="29">F286+F293+F300+F307+F314+F321+F328+F335</f>
        <v>722751.3</v>
      </c>
      <c r="G279" s="575">
        <f t="shared" si="29"/>
        <v>59365.7</v>
      </c>
      <c r="H279" s="575">
        <f t="shared" si="29"/>
        <v>189410.9</v>
      </c>
      <c r="I279" s="575"/>
      <c r="J279" s="575">
        <f>G279/E279*100</f>
        <v>8.2009011283997459</v>
      </c>
      <c r="K279" s="575"/>
    </row>
    <row r="280" spans="1:11" ht="30" x14ac:dyDescent="0.25">
      <c r="A280" s="573"/>
      <c r="B280" s="573"/>
      <c r="C280" s="574" t="s">
        <v>20</v>
      </c>
      <c r="D280" s="575">
        <f>D287+D294+D301+D308+D315+D322+D329+D336</f>
        <v>0</v>
      </c>
      <c r="E280" s="575">
        <f>E287+E294+E301+E308+E315+E322+E329+E336</f>
        <v>0</v>
      </c>
      <c r="F280" s="575">
        <f>F287+F294+F301+F308+F315+F322+F329+F336</f>
        <v>0</v>
      </c>
      <c r="G280" s="575">
        <f t="shared" ref="G280:H281" si="30">G287+G294+G301+G308+G315+G322+G329+G336</f>
        <v>0</v>
      </c>
      <c r="H280" s="575">
        <f t="shared" si="30"/>
        <v>0</v>
      </c>
      <c r="I280" s="575">
        <f>I287+I294+I301+I308+I315+I322+I329+I336</f>
        <v>0</v>
      </c>
      <c r="J280" s="575"/>
      <c r="K280" s="575"/>
    </row>
    <row r="281" spans="1:11" ht="30" x14ac:dyDescent="0.25">
      <c r="A281" s="573"/>
      <c r="B281" s="573"/>
      <c r="C281" s="574" t="s">
        <v>21</v>
      </c>
      <c r="D281" s="575">
        <f>D288+D295+D302+D309+D316+D323+D330+D337</f>
        <v>0</v>
      </c>
      <c r="E281" s="575">
        <f>E288+E295+E302+E309+E316+E323+E330+E337</f>
        <v>0</v>
      </c>
      <c r="F281" s="575">
        <f>F288+F295+F302+F309+F316+F323+F330+F337</f>
        <v>0</v>
      </c>
      <c r="G281" s="575">
        <f t="shared" si="30"/>
        <v>0</v>
      </c>
      <c r="H281" s="575">
        <f t="shared" si="30"/>
        <v>0</v>
      </c>
      <c r="I281" s="575">
        <f>I288+I295+I302+I309+I316+I323+I330+I337</f>
        <v>0</v>
      </c>
      <c r="J281" s="575"/>
      <c r="K281" s="575"/>
    </row>
    <row r="282" spans="1:11" ht="16.5" customHeight="1" x14ac:dyDescent="0.25">
      <c r="A282" s="573" t="s">
        <v>51</v>
      </c>
      <c r="B282" s="573" t="s">
        <v>24</v>
      </c>
      <c r="C282" s="574" t="s">
        <v>15</v>
      </c>
      <c r="D282" s="575">
        <f>D283+D285+D287+D288</f>
        <v>117701.3</v>
      </c>
      <c r="E282" s="575">
        <f>E283+E285</f>
        <v>117701.3</v>
      </c>
      <c r="F282" s="575">
        <f>F283+F285</f>
        <v>117701.3</v>
      </c>
      <c r="G282" s="575">
        <f>G283+G285</f>
        <v>0</v>
      </c>
      <c r="H282" s="575">
        <f>H283+H285</f>
        <v>0</v>
      </c>
      <c r="I282" s="575">
        <f>H282/D282*100</f>
        <v>0</v>
      </c>
      <c r="J282" s="575">
        <f>G282/E282*100</f>
        <v>0</v>
      </c>
      <c r="K282" s="575">
        <f>G282/F282*100</f>
        <v>0</v>
      </c>
    </row>
    <row r="283" spans="1:11" ht="15" x14ac:dyDescent="0.25">
      <c r="A283" s="573"/>
      <c r="B283" s="573"/>
      <c r="C283" s="574" t="s">
        <v>16</v>
      </c>
      <c r="D283" s="575">
        <v>12947.2</v>
      </c>
      <c r="E283" s="575">
        <v>12947.2</v>
      </c>
      <c r="F283" s="575">
        <v>12947.2</v>
      </c>
      <c r="G283" s="575"/>
      <c r="H283" s="575"/>
      <c r="I283" s="575">
        <f>H283/D283*100</f>
        <v>0</v>
      </c>
      <c r="J283" s="575">
        <f>G283/E283*100</f>
        <v>0</v>
      </c>
      <c r="K283" s="575">
        <f>G283/F283*100</f>
        <v>0</v>
      </c>
    </row>
    <row r="284" spans="1:11" ht="60" x14ac:dyDescent="0.25">
      <c r="A284" s="573"/>
      <c r="B284" s="573"/>
      <c r="C284" s="574" t="s">
        <v>17</v>
      </c>
      <c r="D284" s="575"/>
      <c r="E284" s="575">
        <v>12947.2</v>
      </c>
      <c r="F284" s="575">
        <v>12947.2</v>
      </c>
      <c r="G284" s="575"/>
      <c r="H284" s="575"/>
      <c r="I284" s="575"/>
      <c r="J284" s="575">
        <f>G284/E284*100</f>
        <v>0</v>
      </c>
      <c r="K284" s="575"/>
    </row>
    <row r="285" spans="1:11" ht="30" x14ac:dyDescent="0.25">
      <c r="A285" s="573"/>
      <c r="B285" s="573"/>
      <c r="C285" s="574" t="s">
        <v>18</v>
      </c>
      <c r="D285" s="575">
        <v>104754.1</v>
      </c>
      <c r="E285" s="575">
        <v>104754.1</v>
      </c>
      <c r="F285" s="575">
        <v>104754.1</v>
      </c>
      <c r="G285" s="575"/>
      <c r="H285" s="575"/>
      <c r="I285" s="575">
        <f>H285/D285*100</f>
        <v>0</v>
      </c>
      <c r="J285" s="575">
        <f>G285/E285*100</f>
        <v>0</v>
      </c>
      <c r="K285" s="575">
        <f>G285/F285*100</f>
        <v>0</v>
      </c>
    </row>
    <row r="286" spans="1:11" ht="60" x14ac:dyDescent="0.25">
      <c r="A286" s="573"/>
      <c r="B286" s="573"/>
      <c r="C286" s="574" t="s">
        <v>19</v>
      </c>
      <c r="D286" s="575"/>
      <c r="E286" s="575">
        <v>104754.1</v>
      </c>
      <c r="F286" s="575">
        <v>104754.1</v>
      </c>
      <c r="G286" s="575"/>
      <c r="H286" s="575"/>
      <c r="I286" s="575"/>
      <c r="J286" s="575">
        <f>G286/E286*100</f>
        <v>0</v>
      </c>
      <c r="K286" s="575"/>
    </row>
    <row r="287" spans="1:11" ht="30" x14ac:dyDescent="0.25">
      <c r="A287" s="573"/>
      <c r="B287" s="573"/>
      <c r="C287" s="574" t="s">
        <v>20</v>
      </c>
      <c r="D287" s="575"/>
      <c r="E287" s="575"/>
      <c r="F287" s="575"/>
      <c r="G287" s="575"/>
      <c r="H287" s="575"/>
      <c r="I287" s="575"/>
      <c r="J287" s="575"/>
      <c r="K287" s="575"/>
    </row>
    <row r="288" spans="1:11" ht="30" x14ac:dyDescent="0.25">
      <c r="A288" s="573"/>
      <c r="B288" s="573"/>
      <c r="C288" s="574" t="s">
        <v>21</v>
      </c>
      <c r="D288" s="575"/>
      <c r="E288" s="575"/>
      <c r="F288" s="575"/>
      <c r="G288" s="575"/>
      <c r="H288" s="575"/>
      <c r="I288" s="575"/>
      <c r="J288" s="575"/>
      <c r="K288" s="575"/>
    </row>
    <row r="289" spans="1:11" ht="16.5" customHeight="1" x14ac:dyDescent="0.25">
      <c r="A289" s="573" t="s">
        <v>52</v>
      </c>
      <c r="B289" s="573" t="s">
        <v>24</v>
      </c>
      <c r="C289" s="574" t="s">
        <v>15</v>
      </c>
      <c r="D289" s="575">
        <f>D290+D292+D294+D295</f>
        <v>91011.199999999997</v>
      </c>
      <c r="E289" s="575">
        <f>E290+E292</f>
        <v>91011.199999999997</v>
      </c>
      <c r="F289" s="575">
        <f>F290+F292</f>
        <v>91011.199999999997</v>
      </c>
      <c r="G289" s="575">
        <f>G290+G292</f>
        <v>0</v>
      </c>
      <c r="H289" s="575">
        <f>H290+H292</f>
        <v>0</v>
      </c>
      <c r="I289" s="575">
        <f>H289/D289*100</f>
        <v>0</v>
      </c>
      <c r="J289" s="575">
        <f>G289/E289*100</f>
        <v>0</v>
      </c>
      <c r="K289" s="575">
        <f>G289/F289*100</f>
        <v>0</v>
      </c>
    </row>
    <row r="290" spans="1:11" ht="15" x14ac:dyDescent="0.25">
      <c r="A290" s="573"/>
      <c r="B290" s="573"/>
      <c r="C290" s="574" t="s">
        <v>16</v>
      </c>
      <c r="D290" s="575">
        <v>10011.200000000001</v>
      </c>
      <c r="E290" s="575">
        <v>10011.200000000001</v>
      </c>
      <c r="F290" s="575">
        <v>10011.200000000001</v>
      </c>
      <c r="G290" s="575"/>
      <c r="H290" s="575"/>
      <c r="I290" s="575">
        <f>H290/D290*100</f>
        <v>0</v>
      </c>
      <c r="J290" s="575">
        <f>G290/E290*100</f>
        <v>0</v>
      </c>
      <c r="K290" s="575">
        <f>G290/F290*100</f>
        <v>0</v>
      </c>
    </row>
    <row r="291" spans="1:11" ht="60" x14ac:dyDescent="0.25">
      <c r="A291" s="573"/>
      <c r="B291" s="573"/>
      <c r="C291" s="574" t="s">
        <v>17</v>
      </c>
      <c r="D291" s="575"/>
      <c r="E291" s="575">
        <v>10011.200000000001</v>
      </c>
      <c r="F291" s="575">
        <v>10011.200000000001</v>
      </c>
      <c r="G291" s="575"/>
      <c r="H291" s="575"/>
      <c r="I291" s="575"/>
      <c r="J291" s="575">
        <f>G291/E291*100</f>
        <v>0</v>
      </c>
      <c r="K291" s="575"/>
    </row>
    <row r="292" spans="1:11" ht="30" x14ac:dyDescent="0.25">
      <c r="A292" s="573"/>
      <c r="B292" s="573"/>
      <c r="C292" s="574" t="s">
        <v>18</v>
      </c>
      <c r="D292" s="575">
        <v>81000</v>
      </c>
      <c r="E292" s="575">
        <v>81000</v>
      </c>
      <c r="F292" s="575">
        <v>81000</v>
      </c>
      <c r="G292" s="575"/>
      <c r="H292" s="575"/>
      <c r="I292" s="575">
        <f>H292/D292*100</f>
        <v>0</v>
      </c>
      <c r="J292" s="575">
        <f>G292/E292*100</f>
        <v>0</v>
      </c>
      <c r="K292" s="575">
        <f>G292/F292*100</f>
        <v>0</v>
      </c>
    </row>
    <row r="293" spans="1:11" ht="60" x14ac:dyDescent="0.25">
      <c r="A293" s="573"/>
      <c r="B293" s="573"/>
      <c r="C293" s="574" t="s">
        <v>19</v>
      </c>
      <c r="D293" s="575"/>
      <c r="E293" s="575">
        <v>81000</v>
      </c>
      <c r="F293" s="575">
        <v>81000</v>
      </c>
      <c r="G293" s="575"/>
      <c r="H293" s="575"/>
      <c r="I293" s="575"/>
      <c r="J293" s="575">
        <f>G293/E293*100</f>
        <v>0</v>
      </c>
      <c r="K293" s="575"/>
    </row>
    <row r="294" spans="1:11" ht="30" x14ac:dyDescent="0.25">
      <c r="A294" s="573"/>
      <c r="B294" s="573"/>
      <c r="C294" s="574" t="s">
        <v>20</v>
      </c>
      <c r="D294" s="575"/>
      <c r="E294" s="575"/>
      <c r="F294" s="575"/>
      <c r="G294" s="575"/>
      <c r="H294" s="575"/>
      <c r="I294" s="575"/>
      <c r="J294" s="575"/>
      <c r="K294" s="575"/>
    </row>
    <row r="295" spans="1:11" ht="30" x14ac:dyDescent="0.25">
      <c r="A295" s="573"/>
      <c r="B295" s="573"/>
      <c r="C295" s="574" t="s">
        <v>21</v>
      </c>
      <c r="D295" s="575"/>
      <c r="E295" s="575"/>
      <c r="F295" s="575"/>
      <c r="G295" s="575"/>
      <c r="H295" s="575"/>
      <c r="I295" s="575"/>
      <c r="J295" s="575"/>
      <c r="K295" s="575"/>
    </row>
    <row r="296" spans="1:11" ht="16.5" customHeight="1" x14ac:dyDescent="0.25">
      <c r="A296" s="573" t="s">
        <v>53</v>
      </c>
      <c r="B296" s="573" t="s">
        <v>24</v>
      </c>
      <c r="C296" s="574" t="s">
        <v>15</v>
      </c>
      <c r="D296" s="575">
        <f>D297+D299+D301+D302</f>
        <v>1516.9</v>
      </c>
      <c r="E296" s="575">
        <f>E297+E299</f>
        <v>1516.9</v>
      </c>
      <c r="F296" s="575">
        <f>F297+F299</f>
        <v>1516.9</v>
      </c>
      <c r="G296" s="575">
        <f>G297+G299</f>
        <v>0</v>
      </c>
      <c r="H296" s="575">
        <f>H297+H299</f>
        <v>0</v>
      </c>
      <c r="I296" s="575">
        <f>H296/D296*100</f>
        <v>0</v>
      </c>
      <c r="J296" s="575">
        <f>G296/E296*100</f>
        <v>0</v>
      </c>
      <c r="K296" s="575">
        <f>G296/F296*100</f>
        <v>0</v>
      </c>
    </row>
    <row r="297" spans="1:11" ht="15" x14ac:dyDescent="0.25">
      <c r="A297" s="573"/>
      <c r="B297" s="573"/>
      <c r="C297" s="574" t="s">
        <v>16</v>
      </c>
      <c r="D297" s="575">
        <v>166.9</v>
      </c>
      <c r="E297" s="575">
        <v>166.9</v>
      </c>
      <c r="F297" s="575">
        <v>166.9</v>
      </c>
      <c r="G297" s="575"/>
      <c r="H297" s="575"/>
      <c r="I297" s="575">
        <f>H297/D297*100</f>
        <v>0</v>
      </c>
      <c r="J297" s="575">
        <f>G297/E297*100</f>
        <v>0</v>
      </c>
      <c r="K297" s="575">
        <f>G297/F297*100</f>
        <v>0</v>
      </c>
    </row>
    <row r="298" spans="1:11" ht="60" x14ac:dyDescent="0.25">
      <c r="A298" s="573"/>
      <c r="B298" s="573"/>
      <c r="C298" s="574" t="s">
        <v>17</v>
      </c>
      <c r="D298" s="575"/>
      <c r="E298" s="575">
        <v>166.9</v>
      </c>
      <c r="F298" s="575">
        <v>166.9</v>
      </c>
      <c r="G298" s="575"/>
      <c r="H298" s="575"/>
      <c r="I298" s="575"/>
      <c r="J298" s="575">
        <f>G298/E298*100</f>
        <v>0</v>
      </c>
      <c r="K298" s="575"/>
    </row>
    <row r="299" spans="1:11" ht="30" x14ac:dyDescent="0.25">
      <c r="A299" s="573"/>
      <c r="B299" s="573"/>
      <c r="C299" s="574" t="s">
        <v>18</v>
      </c>
      <c r="D299" s="575">
        <v>1350</v>
      </c>
      <c r="E299" s="575">
        <v>1350</v>
      </c>
      <c r="F299" s="575">
        <v>1350</v>
      </c>
      <c r="G299" s="575"/>
      <c r="H299" s="575"/>
      <c r="I299" s="575">
        <f>H299/D299*100</f>
        <v>0</v>
      </c>
      <c r="J299" s="575">
        <f>G299/E299*100</f>
        <v>0</v>
      </c>
      <c r="K299" s="575">
        <f>G299/F299*100</f>
        <v>0</v>
      </c>
    </row>
    <row r="300" spans="1:11" ht="60" x14ac:dyDescent="0.25">
      <c r="A300" s="573"/>
      <c r="B300" s="573"/>
      <c r="C300" s="574" t="s">
        <v>19</v>
      </c>
      <c r="D300" s="575"/>
      <c r="E300" s="575">
        <v>1350</v>
      </c>
      <c r="F300" s="575">
        <v>1350</v>
      </c>
      <c r="G300" s="575"/>
      <c r="H300" s="575"/>
      <c r="I300" s="575"/>
      <c r="J300" s="575">
        <f>G300/E300*100</f>
        <v>0</v>
      </c>
      <c r="K300" s="575"/>
    </row>
    <row r="301" spans="1:11" ht="30" x14ac:dyDescent="0.25">
      <c r="A301" s="573"/>
      <c r="B301" s="573"/>
      <c r="C301" s="574" t="s">
        <v>20</v>
      </c>
      <c r="D301" s="575"/>
      <c r="E301" s="575"/>
      <c r="F301" s="575"/>
      <c r="G301" s="575"/>
      <c r="H301" s="575"/>
      <c r="I301" s="575"/>
      <c r="J301" s="575"/>
      <c r="K301" s="575"/>
    </row>
    <row r="302" spans="1:11" ht="30" x14ac:dyDescent="0.25">
      <c r="A302" s="573"/>
      <c r="B302" s="573"/>
      <c r="C302" s="574" t="s">
        <v>21</v>
      </c>
      <c r="D302" s="575"/>
      <c r="E302" s="575"/>
      <c r="F302" s="575"/>
      <c r="G302" s="575"/>
      <c r="H302" s="575"/>
      <c r="I302" s="575"/>
      <c r="J302" s="575"/>
      <c r="K302" s="575"/>
    </row>
    <row r="303" spans="1:11" ht="16.5" customHeight="1" x14ac:dyDescent="0.25">
      <c r="A303" s="573" t="s">
        <v>54</v>
      </c>
      <c r="B303" s="573" t="s">
        <v>24</v>
      </c>
      <c r="C303" s="574" t="s">
        <v>15</v>
      </c>
      <c r="D303" s="575">
        <f>D304+D306+D308+D309</f>
        <v>165894.39999999999</v>
      </c>
      <c r="E303" s="575">
        <f>E304+E306</f>
        <v>165894.39999999999</v>
      </c>
      <c r="F303" s="575">
        <f>F304+F306</f>
        <v>162790.39999999999</v>
      </c>
      <c r="G303" s="575"/>
      <c r="H303" s="575"/>
      <c r="I303" s="575">
        <f>H303/D303*100</f>
        <v>0</v>
      </c>
      <c r="J303" s="575">
        <f>G303/E303*100</f>
        <v>0</v>
      </c>
      <c r="K303" s="575">
        <f>G303/F303*100</f>
        <v>0</v>
      </c>
    </row>
    <row r="304" spans="1:11" ht="15" x14ac:dyDescent="0.25">
      <c r="A304" s="573"/>
      <c r="B304" s="573"/>
      <c r="C304" s="574" t="s">
        <v>16</v>
      </c>
      <c r="D304" s="575">
        <v>18248.400000000001</v>
      </c>
      <c r="E304" s="575">
        <v>18248.400000000001</v>
      </c>
      <c r="F304" s="575">
        <v>16285.5</v>
      </c>
      <c r="G304" s="575"/>
      <c r="H304" s="575"/>
      <c r="I304" s="575">
        <f>H304/D304*100</f>
        <v>0</v>
      </c>
      <c r="J304" s="575">
        <f>G304/E304*100</f>
        <v>0</v>
      </c>
      <c r="K304" s="575">
        <f>G304/F304*100</f>
        <v>0</v>
      </c>
    </row>
    <row r="305" spans="1:11" ht="60" x14ac:dyDescent="0.25">
      <c r="A305" s="573"/>
      <c r="B305" s="573"/>
      <c r="C305" s="574" t="s">
        <v>17</v>
      </c>
      <c r="D305" s="575"/>
      <c r="E305" s="575">
        <v>18248.400000000001</v>
      </c>
      <c r="F305" s="575">
        <v>16285.5</v>
      </c>
      <c r="G305" s="575"/>
      <c r="H305" s="575"/>
      <c r="I305" s="575"/>
      <c r="J305" s="575">
        <f>G305/E305*100</f>
        <v>0</v>
      </c>
      <c r="K305" s="575"/>
    </row>
    <row r="306" spans="1:11" ht="30" x14ac:dyDescent="0.25">
      <c r="A306" s="573"/>
      <c r="B306" s="573"/>
      <c r="C306" s="574" t="s">
        <v>18</v>
      </c>
      <c r="D306" s="575">
        <v>147646</v>
      </c>
      <c r="E306" s="575">
        <v>147646</v>
      </c>
      <c r="F306" s="575">
        <v>146504.9</v>
      </c>
      <c r="G306" s="575"/>
      <c r="H306" s="575"/>
      <c r="I306" s="575">
        <f>H306/D306*100</f>
        <v>0</v>
      </c>
      <c r="J306" s="575">
        <f>G306/E306*100</f>
        <v>0</v>
      </c>
      <c r="K306" s="575">
        <f>G306/F306*100</f>
        <v>0</v>
      </c>
    </row>
    <row r="307" spans="1:11" ht="60" x14ac:dyDescent="0.25">
      <c r="A307" s="573"/>
      <c r="B307" s="573"/>
      <c r="C307" s="574" t="s">
        <v>19</v>
      </c>
      <c r="D307" s="575"/>
      <c r="E307" s="575">
        <v>147646</v>
      </c>
      <c r="F307" s="575">
        <v>146504.9</v>
      </c>
      <c r="G307" s="575"/>
      <c r="H307" s="575"/>
      <c r="I307" s="575"/>
      <c r="J307" s="575">
        <f>G307/E307*100</f>
        <v>0</v>
      </c>
      <c r="K307" s="575"/>
    </row>
    <row r="308" spans="1:11" ht="30" x14ac:dyDescent="0.25">
      <c r="A308" s="573"/>
      <c r="B308" s="573"/>
      <c r="C308" s="574" t="s">
        <v>20</v>
      </c>
      <c r="D308" s="575"/>
      <c r="E308" s="575"/>
      <c r="F308" s="575"/>
      <c r="G308" s="575"/>
      <c r="H308" s="575"/>
      <c r="I308" s="575"/>
      <c r="J308" s="575"/>
      <c r="K308" s="575"/>
    </row>
    <row r="309" spans="1:11" ht="30" x14ac:dyDescent="0.25">
      <c r="A309" s="573"/>
      <c r="B309" s="573"/>
      <c r="C309" s="574" t="s">
        <v>21</v>
      </c>
      <c r="D309" s="575"/>
      <c r="E309" s="575"/>
      <c r="F309" s="575"/>
      <c r="G309" s="575"/>
      <c r="H309" s="575"/>
      <c r="I309" s="575"/>
      <c r="J309" s="575"/>
      <c r="K309" s="575"/>
    </row>
    <row r="310" spans="1:11" ht="16.5" customHeight="1" x14ac:dyDescent="0.25">
      <c r="A310" s="573" t="s">
        <v>55</v>
      </c>
      <c r="B310" s="573" t="s">
        <v>24</v>
      </c>
      <c r="C310" s="574" t="s">
        <v>15</v>
      </c>
      <c r="D310" s="575">
        <f>D311+D313+D315+D316</f>
        <v>5000</v>
      </c>
      <c r="E310" s="575">
        <f>E311+E313</f>
        <v>5000</v>
      </c>
      <c r="F310" s="575">
        <f>F311+F313</f>
        <v>4945</v>
      </c>
      <c r="G310" s="575"/>
      <c r="H310" s="575"/>
      <c r="I310" s="575">
        <f>H310/D310*100</f>
        <v>0</v>
      </c>
      <c r="J310" s="575">
        <f>G310/E310*100</f>
        <v>0</v>
      </c>
      <c r="K310" s="575">
        <f>G310/F310*100</f>
        <v>0</v>
      </c>
    </row>
    <row r="311" spans="1:11" ht="15" x14ac:dyDescent="0.25">
      <c r="A311" s="573"/>
      <c r="B311" s="573"/>
      <c r="C311" s="574" t="s">
        <v>16</v>
      </c>
      <c r="D311" s="575">
        <v>550</v>
      </c>
      <c r="E311" s="575">
        <v>550</v>
      </c>
      <c r="F311" s="575">
        <v>495</v>
      </c>
      <c r="G311" s="575"/>
      <c r="H311" s="575"/>
      <c r="I311" s="575">
        <f>H311/D311*100</f>
        <v>0</v>
      </c>
      <c r="J311" s="575">
        <f>G311/E311*100</f>
        <v>0</v>
      </c>
      <c r="K311" s="575">
        <f>G311/F311*100</f>
        <v>0</v>
      </c>
    </row>
    <row r="312" spans="1:11" ht="60" x14ac:dyDescent="0.25">
      <c r="A312" s="573"/>
      <c r="B312" s="573"/>
      <c r="C312" s="574" t="s">
        <v>17</v>
      </c>
      <c r="D312" s="575"/>
      <c r="E312" s="575">
        <v>550</v>
      </c>
      <c r="F312" s="575">
        <v>495</v>
      </c>
      <c r="G312" s="575"/>
      <c r="H312" s="575"/>
      <c r="I312" s="575"/>
      <c r="J312" s="575">
        <f>G312/E312*100</f>
        <v>0</v>
      </c>
      <c r="K312" s="575"/>
    </row>
    <row r="313" spans="1:11" ht="30" x14ac:dyDescent="0.25">
      <c r="A313" s="573"/>
      <c r="B313" s="573"/>
      <c r="C313" s="574" t="s">
        <v>18</v>
      </c>
      <c r="D313" s="575">
        <v>4450</v>
      </c>
      <c r="E313" s="575">
        <v>4450</v>
      </c>
      <c r="F313" s="575">
        <v>4450</v>
      </c>
      <c r="G313" s="575"/>
      <c r="H313" s="575"/>
      <c r="I313" s="575">
        <f>H313/D313*100</f>
        <v>0</v>
      </c>
      <c r="J313" s="575">
        <f>G313/E313*100</f>
        <v>0</v>
      </c>
      <c r="K313" s="575">
        <f>G313/F313*100</f>
        <v>0</v>
      </c>
    </row>
    <row r="314" spans="1:11" ht="60" x14ac:dyDescent="0.25">
      <c r="A314" s="573"/>
      <c r="B314" s="573"/>
      <c r="C314" s="574" t="s">
        <v>19</v>
      </c>
      <c r="D314" s="575"/>
      <c r="E314" s="575">
        <v>4450</v>
      </c>
      <c r="F314" s="575">
        <v>4450</v>
      </c>
      <c r="G314" s="575"/>
      <c r="H314" s="575"/>
      <c r="I314" s="575"/>
      <c r="J314" s="575">
        <f>G314/E314*100</f>
        <v>0</v>
      </c>
      <c r="K314" s="575"/>
    </row>
    <row r="315" spans="1:11" ht="30" x14ac:dyDescent="0.25">
      <c r="A315" s="573"/>
      <c r="B315" s="573"/>
      <c r="C315" s="574" t="s">
        <v>20</v>
      </c>
      <c r="D315" s="575"/>
      <c r="E315" s="575"/>
      <c r="F315" s="575"/>
      <c r="G315" s="575"/>
      <c r="H315" s="575"/>
      <c r="I315" s="575"/>
      <c r="J315" s="575"/>
      <c r="K315" s="575"/>
    </row>
    <row r="316" spans="1:11" ht="30" x14ac:dyDescent="0.25">
      <c r="A316" s="573"/>
      <c r="B316" s="573"/>
      <c r="C316" s="574" t="s">
        <v>21</v>
      </c>
      <c r="D316" s="575"/>
      <c r="E316" s="575"/>
      <c r="F316" s="575"/>
      <c r="G316" s="575"/>
      <c r="H316" s="575"/>
      <c r="I316" s="575"/>
      <c r="J316" s="575"/>
      <c r="K316" s="575"/>
    </row>
    <row r="317" spans="1:11" ht="16.5" customHeight="1" x14ac:dyDescent="0.25">
      <c r="A317" s="573" t="s">
        <v>56</v>
      </c>
      <c r="B317" s="573" t="s">
        <v>24</v>
      </c>
      <c r="C317" s="574" t="s">
        <v>15</v>
      </c>
      <c r="D317" s="575">
        <f>D318+D320+D322+D323</f>
        <v>307800.3</v>
      </c>
      <c r="E317" s="575">
        <f>E318+E320</f>
        <v>307800.3</v>
      </c>
      <c r="F317" s="575">
        <f>F318+F320</f>
        <v>307800.3</v>
      </c>
      <c r="G317" s="575">
        <f t="shared" ref="G317:H317" si="31">G318+G320</f>
        <v>66703</v>
      </c>
      <c r="H317" s="575">
        <f t="shared" si="31"/>
        <v>212821.19999999998</v>
      </c>
      <c r="I317" s="575">
        <f>H317/D317*100</f>
        <v>69.142622668009096</v>
      </c>
      <c r="J317" s="575">
        <f>G317/E317*100</f>
        <v>21.670869066729306</v>
      </c>
      <c r="K317" s="575">
        <f>G317/F317*100</f>
        <v>21.670869066729306</v>
      </c>
    </row>
    <row r="318" spans="1:11" ht="15" x14ac:dyDescent="0.25">
      <c r="A318" s="573"/>
      <c r="B318" s="573"/>
      <c r="C318" s="574" t="s">
        <v>16</v>
      </c>
      <c r="D318" s="575">
        <v>33858</v>
      </c>
      <c r="E318" s="575">
        <v>33858</v>
      </c>
      <c r="F318" s="575">
        <v>33858</v>
      </c>
      <c r="G318" s="575">
        <v>7337.3</v>
      </c>
      <c r="H318" s="575">
        <v>23410.3</v>
      </c>
      <c r="I318" s="575">
        <f>H318/D318*100</f>
        <v>69.142595546104317</v>
      </c>
      <c r="J318" s="575">
        <f>G318/E318*100</f>
        <v>21.670801583082287</v>
      </c>
      <c r="K318" s="575">
        <f>G318/F318*100</f>
        <v>21.670801583082287</v>
      </c>
    </row>
    <row r="319" spans="1:11" ht="60" x14ac:dyDescent="0.25">
      <c r="A319" s="573"/>
      <c r="B319" s="573"/>
      <c r="C319" s="574" t="s">
        <v>17</v>
      </c>
      <c r="D319" s="575"/>
      <c r="E319" s="575">
        <v>33858</v>
      </c>
      <c r="F319" s="575">
        <v>33858</v>
      </c>
      <c r="G319" s="575">
        <v>7337.3</v>
      </c>
      <c r="H319" s="575">
        <v>23410.3</v>
      </c>
      <c r="I319" s="575"/>
      <c r="J319" s="575">
        <f>G319/E319*100</f>
        <v>21.670801583082287</v>
      </c>
      <c r="K319" s="575"/>
    </row>
    <row r="320" spans="1:11" ht="30" x14ac:dyDescent="0.25">
      <c r="A320" s="573"/>
      <c r="B320" s="573"/>
      <c r="C320" s="574" t="s">
        <v>18</v>
      </c>
      <c r="D320" s="575">
        <v>273942.3</v>
      </c>
      <c r="E320" s="575">
        <v>273942.3</v>
      </c>
      <c r="F320" s="575">
        <v>273942.3</v>
      </c>
      <c r="G320" s="575">
        <v>59365.7</v>
      </c>
      <c r="H320" s="575">
        <v>189410.9</v>
      </c>
      <c r="I320" s="575">
        <f>H320/D320*100</f>
        <v>69.142626020150956</v>
      </c>
      <c r="J320" s="575">
        <f>G320/E320*100</f>
        <v>21.670877407395643</v>
      </c>
      <c r="K320" s="575">
        <f>G320/F320*100</f>
        <v>21.670877407395643</v>
      </c>
    </row>
    <row r="321" spans="1:11" ht="60" x14ac:dyDescent="0.25">
      <c r="A321" s="573"/>
      <c r="B321" s="573"/>
      <c r="C321" s="574" t="s">
        <v>19</v>
      </c>
      <c r="D321" s="575"/>
      <c r="E321" s="575">
        <v>273942.3</v>
      </c>
      <c r="F321" s="575">
        <v>273942.3</v>
      </c>
      <c r="G321" s="575">
        <v>59365.7</v>
      </c>
      <c r="H321" s="575">
        <v>189410.9</v>
      </c>
      <c r="I321" s="575"/>
      <c r="J321" s="575">
        <f>G321/E321*100</f>
        <v>21.670877407395643</v>
      </c>
      <c r="K321" s="575"/>
    </row>
    <row r="322" spans="1:11" ht="30" x14ac:dyDescent="0.25">
      <c r="A322" s="573"/>
      <c r="B322" s="573"/>
      <c r="C322" s="574" t="s">
        <v>20</v>
      </c>
      <c r="D322" s="575"/>
      <c r="E322" s="575"/>
      <c r="F322" s="575"/>
      <c r="G322" s="575"/>
      <c r="H322" s="575"/>
      <c r="I322" s="575"/>
      <c r="J322" s="575"/>
      <c r="K322" s="575"/>
    </row>
    <row r="323" spans="1:11" ht="30" x14ac:dyDescent="0.25">
      <c r="A323" s="573"/>
      <c r="B323" s="573"/>
      <c r="C323" s="574" t="s">
        <v>21</v>
      </c>
      <c r="D323" s="575"/>
      <c r="E323" s="575"/>
      <c r="F323" s="575"/>
      <c r="G323" s="575"/>
      <c r="H323" s="575"/>
      <c r="I323" s="575"/>
      <c r="J323" s="575"/>
      <c r="K323" s="575"/>
    </row>
    <row r="324" spans="1:11" ht="16.5" customHeight="1" x14ac:dyDescent="0.25">
      <c r="A324" s="573" t="s">
        <v>57</v>
      </c>
      <c r="B324" s="573" t="s">
        <v>24</v>
      </c>
      <c r="C324" s="574" t="s">
        <v>15</v>
      </c>
      <c r="D324" s="575">
        <f>D325+D327+D329+D330</f>
        <v>84269.7</v>
      </c>
      <c r="E324" s="575">
        <f>E325+E327</f>
        <v>84269.7</v>
      </c>
      <c r="F324" s="575">
        <f>F325+F327</f>
        <v>84269.7</v>
      </c>
      <c r="G324" s="575"/>
      <c r="H324" s="575"/>
      <c r="I324" s="575">
        <f>H324/D324*100</f>
        <v>0</v>
      </c>
      <c r="J324" s="575">
        <f>G324/E324*100</f>
        <v>0</v>
      </c>
      <c r="K324" s="575">
        <f>G324/F324*100</f>
        <v>0</v>
      </c>
    </row>
    <row r="325" spans="1:11" ht="15" x14ac:dyDescent="0.25">
      <c r="A325" s="573"/>
      <c r="B325" s="573"/>
      <c r="C325" s="574" t="s">
        <v>16</v>
      </c>
      <c r="D325" s="575">
        <v>9269.7000000000007</v>
      </c>
      <c r="E325" s="575">
        <v>9269.7000000000007</v>
      </c>
      <c r="F325" s="575">
        <v>9269.7000000000007</v>
      </c>
      <c r="G325" s="575"/>
      <c r="H325" s="575"/>
      <c r="I325" s="575">
        <f>H325/D325*100</f>
        <v>0</v>
      </c>
      <c r="J325" s="575">
        <f>G325/E325*100</f>
        <v>0</v>
      </c>
      <c r="K325" s="575">
        <f>G325/F325*100</f>
        <v>0</v>
      </c>
    </row>
    <row r="326" spans="1:11" ht="60" x14ac:dyDescent="0.25">
      <c r="A326" s="573"/>
      <c r="B326" s="573"/>
      <c r="C326" s="574" t="s">
        <v>17</v>
      </c>
      <c r="D326" s="575"/>
      <c r="E326" s="575">
        <v>9269.7000000000007</v>
      </c>
      <c r="F326" s="575">
        <v>9269.7000000000007</v>
      </c>
      <c r="G326" s="575"/>
      <c r="H326" s="575"/>
      <c r="I326" s="575"/>
      <c r="J326" s="575">
        <f>G326/E326*100</f>
        <v>0</v>
      </c>
      <c r="K326" s="575"/>
    </row>
    <row r="327" spans="1:11" ht="30" x14ac:dyDescent="0.25">
      <c r="A327" s="573"/>
      <c r="B327" s="573"/>
      <c r="C327" s="574" t="s">
        <v>18</v>
      </c>
      <c r="D327" s="575">
        <v>75000</v>
      </c>
      <c r="E327" s="575">
        <v>75000</v>
      </c>
      <c r="F327" s="575">
        <v>75000</v>
      </c>
      <c r="G327" s="575"/>
      <c r="H327" s="575"/>
      <c r="I327" s="575">
        <f>H327/D327*100</f>
        <v>0</v>
      </c>
      <c r="J327" s="575">
        <f>G327/E327*100</f>
        <v>0</v>
      </c>
      <c r="K327" s="575">
        <f>G327/F327*100</f>
        <v>0</v>
      </c>
    </row>
    <row r="328" spans="1:11" ht="60" x14ac:dyDescent="0.25">
      <c r="A328" s="573"/>
      <c r="B328" s="573"/>
      <c r="C328" s="574" t="s">
        <v>19</v>
      </c>
      <c r="D328" s="575"/>
      <c r="E328" s="575">
        <v>75000</v>
      </c>
      <c r="F328" s="575">
        <v>75000</v>
      </c>
      <c r="G328" s="575"/>
      <c r="H328" s="575"/>
      <c r="I328" s="575"/>
      <c r="J328" s="575">
        <f>G328/E328*100</f>
        <v>0</v>
      </c>
      <c r="K328" s="575"/>
    </row>
    <row r="329" spans="1:11" ht="30" x14ac:dyDescent="0.25">
      <c r="A329" s="573"/>
      <c r="B329" s="573"/>
      <c r="C329" s="574" t="s">
        <v>20</v>
      </c>
      <c r="D329" s="575"/>
      <c r="E329" s="575"/>
      <c r="F329" s="575"/>
      <c r="G329" s="575"/>
      <c r="H329" s="575"/>
      <c r="I329" s="575"/>
      <c r="J329" s="575"/>
      <c r="K329" s="575"/>
    </row>
    <row r="330" spans="1:11" ht="30" x14ac:dyDescent="0.25">
      <c r="A330" s="573"/>
      <c r="B330" s="573"/>
      <c r="C330" s="574" t="s">
        <v>21</v>
      </c>
      <c r="D330" s="575"/>
      <c r="E330" s="575"/>
      <c r="F330" s="575"/>
      <c r="G330" s="575"/>
      <c r="H330" s="575"/>
      <c r="I330" s="575"/>
      <c r="J330" s="575"/>
      <c r="K330" s="575"/>
    </row>
    <row r="331" spans="1:11" ht="16.5" customHeight="1" x14ac:dyDescent="0.25">
      <c r="A331" s="573" t="s">
        <v>58</v>
      </c>
      <c r="B331" s="573" t="s">
        <v>24</v>
      </c>
      <c r="C331" s="574" t="s">
        <v>15</v>
      </c>
      <c r="D331" s="575">
        <f>D332+D334+D336+D337</f>
        <v>40168.5</v>
      </c>
      <c r="E331" s="575">
        <f>E332+E334</f>
        <v>40168.5</v>
      </c>
      <c r="F331" s="575">
        <f>F332+F334</f>
        <v>40168.5</v>
      </c>
      <c r="G331" s="575"/>
      <c r="H331" s="575"/>
      <c r="I331" s="575">
        <f>H331/D331*100</f>
        <v>0</v>
      </c>
      <c r="J331" s="575">
        <f>G331/E331*100</f>
        <v>0</v>
      </c>
      <c r="K331" s="575">
        <f>G331/F331*100</f>
        <v>0</v>
      </c>
    </row>
    <row r="332" spans="1:11" ht="15" x14ac:dyDescent="0.25">
      <c r="A332" s="573"/>
      <c r="B332" s="573"/>
      <c r="C332" s="574" t="s">
        <v>16</v>
      </c>
      <c r="D332" s="575">
        <v>4418.5</v>
      </c>
      <c r="E332" s="575">
        <v>4418.5</v>
      </c>
      <c r="F332" s="575">
        <v>4418.5</v>
      </c>
      <c r="G332" s="575"/>
      <c r="H332" s="575"/>
      <c r="I332" s="575">
        <f>H332/D332*100</f>
        <v>0</v>
      </c>
      <c r="J332" s="575">
        <f>G332/E332*100</f>
        <v>0</v>
      </c>
      <c r="K332" s="575">
        <f>G332/F332*100</f>
        <v>0</v>
      </c>
    </row>
    <row r="333" spans="1:11" ht="60" x14ac:dyDescent="0.25">
      <c r="A333" s="573"/>
      <c r="B333" s="573"/>
      <c r="C333" s="574" t="s">
        <v>17</v>
      </c>
      <c r="D333" s="575"/>
      <c r="E333" s="575">
        <v>4418.5</v>
      </c>
      <c r="F333" s="575">
        <v>4418.5</v>
      </c>
      <c r="G333" s="575"/>
      <c r="H333" s="575"/>
      <c r="I333" s="575"/>
      <c r="J333" s="575">
        <f>G333/E333*100</f>
        <v>0</v>
      </c>
      <c r="K333" s="575"/>
    </row>
    <row r="334" spans="1:11" ht="30" x14ac:dyDescent="0.25">
      <c r="A334" s="573"/>
      <c r="B334" s="573"/>
      <c r="C334" s="574" t="s">
        <v>18</v>
      </c>
      <c r="D334" s="575">
        <v>35750</v>
      </c>
      <c r="E334" s="575">
        <v>35750</v>
      </c>
      <c r="F334" s="575">
        <v>35750</v>
      </c>
      <c r="G334" s="575"/>
      <c r="H334" s="575"/>
      <c r="I334" s="575">
        <f>H334/D334*100</f>
        <v>0</v>
      </c>
      <c r="J334" s="575">
        <f>G334/E334*100</f>
        <v>0</v>
      </c>
      <c r="K334" s="575">
        <f>G334/F334*100</f>
        <v>0</v>
      </c>
    </row>
    <row r="335" spans="1:11" ht="60" x14ac:dyDescent="0.25">
      <c r="A335" s="573"/>
      <c r="B335" s="573"/>
      <c r="C335" s="574" t="s">
        <v>19</v>
      </c>
      <c r="D335" s="575"/>
      <c r="E335" s="575">
        <v>35750</v>
      </c>
      <c r="F335" s="575">
        <v>35750</v>
      </c>
      <c r="G335" s="575"/>
      <c r="H335" s="575"/>
      <c r="I335" s="575"/>
      <c r="J335" s="575">
        <f>G335/E335*100</f>
        <v>0</v>
      </c>
      <c r="K335" s="575"/>
    </row>
    <row r="336" spans="1:11" ht="30" x14ac:dyDescent="0.25">
      <c r="A336" s="573"/>
      <c r="B336" s="573"/>
      <c r="C336" s="574" t="s">
        <v>20</v>
      </c>
      <c r="D336" s="575"/>
      <c r="E336" s="575"/>
      <c r="F336" s="575"/>
      <c r="G336" s="575"/>
      <c r="H336" s="575"/>
      <c r="I336" s="575"/>
      <c r="J336" s="575"/>
      <c r="K336" s="575"/>
    </row>
    <row r="337" spans="1:11" ht="30" x14ac:dyDescent="0.25">
      <c r="A337" s="573"/>
      <c r="B337" s="573"/>
      <c r="C337" s="574" t="s">
        <v>21</v>
      </c>
      <c r="D337" s="575"/>
      <c r="E337" s="575"/>
      <c r="F337" s="575"/>
      <c r="G337" s="575"/>
      <c r="H337" s="575"/>
      <c r="I337" s="575"/>
      <c r="J337" s="575"/>
      <c r="K337" s="575"/>
    </row>
    <row r="338" spans="1:11" ht="16.5" hidden="1" customHeight="1" x14ac:dyDescent="0.25">
      <c r="A338" s="573" t="s">
        <v>59</v>
      </c>
      <c r="B338" s="573" t="s">
        <v>24</v>
      </c>
      <c r="C338" s="574" t="s">
        <v>15</v>
      </c>
      <c r="D338" s="575">
        <f>D339</f>
        <v>0</v>
      </c>
      <c r="E338" s="575"/>
      <c r="F338" s="575"/>
      <c r="G338" s="575"/>
      <c r="H338" s="575"/>
      <c r="I338" s="575"/>
      <c r="J338" s="575"/>
      <c r="K338" s="575"/>
    </row>
    <row r="339" spans="1:11" ht="15" hidden="1" x14ac:dyDescent="0.25">
      <c r="A339" s="573"/>
      <c r="B339" s="573"/>
      <c r="C339" s="574" t="s">
        <v>16</v>
      </c>
      <c r="D339" s="575">
        <v>0</v>
      </c>
      <c r="E339" s="575"/>
      <c r="F339" s="575"/>
      <c r="G339" s="575"/>
      <c r="H339" s="575"/>
      <c r="I339" s="575"/>
      <c r="J339" s="575"/>
      <c r="K339" s="575"/>
    </row>
    <row r="340" spans="1:11" ht="60" hidden="1" x14ac:dyDescent="0.25">
      <c r="A340" s="573"/>
      <c r="B340" s="573"/>
      <c r="C340" s="574" t="s">
        <v>17</v>
      </c>
      <c r="D340" s="575"/>
      <c r="E340" s="575"/>
      <c r="F340" s="575"/>
      <c r="G340" s="575"/>
      <c r="H340" s="575"/>
      <c r="I340" s="575"/>
      <c r="J340" s="575"/>
      <c r="K340" s="575"/>
    </row>
    <row r="341" spans="1:11" ht="30" hidden="1" x14ac:dyDescent="0.25">
      <c r="A341" s="573"/>
      <c r="B341" s="573"/>
      <c r="C341" s="574" t="s">
        <v>18</v>
      </c>
      <c r="D341" s="575"/>
      <c r="E341" s="575"/>
      <c r="F341" s="575"/>
      <c r="G341" s="575"/>
      <c r="H341" s="575"/>
      <c r="I341" s="575"/>
      <c r="J341" s="575"/>
      <c r="K341" s="575"/>
    </row>
    <row r="342" spans="1:11" ht="60" hidden="1" x14ac:dyDescent="0.25">
      <c r="A342" s="573"/>
      <c r="B342" s="573"/>
      <c r="C342" s="574" t="s">
        <v>19</v>
      </c>
      <c r="D342" s="575"/>
      <c r="E342" s="575"/>
      <c r="F342" s="575"/>
      <c r="G342" s="575"/>
      <c r="H342" s="575"/>
      <c r="I342" s="575"/>
      <c r="J342" s="575"/>
      <c r="K342" s="575"/>
    </row>
    <row r="343" spans="1:11" ht="30" hidden="1" x14ac:dyDescent="0.25">
      <c r="A343" s="573"/>
      <c r="B343" s="573"/>
      <c r="C343" s="574" t="s">
        <v>20</v>
      </c>
      <c r="D343" s="575"/>
      <c r="E343" s="575"/>
      <c r="F343" s="575"/>
      <c r="G343" s="575"/>
      <c r="H343" s="575"/>
      <c r="I343" s="575"/>
      <c r="J343" s="575"/>
      <c r="K343" s="575"/>
    </row>
    <row r="344" spans="1:11" ht="30" hidden="1" x14ac:dyDescent="0.25">
      <c r="A344" s="573"/>
      <c r="B344" s="573"/>
      <c r="C344" s="574" t="s">
        <v>21</v>
      </c>
      <c r="D344" s="575"/>
      <c r="E344" s="575"/>
      <c r="F344" s="575"/>
      <c r="G344" s="575"/>
      <c r="H344" s="575"/>
      <c r="I344" s="575"/>
      <c r="J344" s="575"/>
      <c r="K344" s="575"/>
    </row>
    <row r="345" spans="1:11" ht="16.5" hidden="1" customHeight="1" x14ac:dyDescent="0.25">
      <c r="A345" s="573" t="s">
        <v>60</v>
      </c>
      <c r="B345" s="573" t="s">
        <v>24</v>
      </c>
      <c r="C345" s="574" t="s">
        <v>15</v>
      </c>
      <c r="D345" s="575"/>
      <c r="E345" s="575"/>
      <c r="F345" s="575"/>
      <c r="G345" s="575"/>
      <c r="H345" s="575"/>
      <c r="I345" s="575"/>
      <c r="J345" s="575"/>
      <c r="K345" s="575"/>
    </row>
    <row r="346" spans="1:11" ht="15" hidden="1" x14ac:dyDescent="0.25">
      <c r="A346" s="573"/>
      <c r="B346" s="573"/>
      <c r="C346" s="574" t="s">
        <v>16</v>
      </c>
      <c r="D346" s="575"/>
      <c r="E346" s="575"/>
      <c r="F346" s="575"/>
      <c r="G346" s="575"/>
      <c r="H346" s="575"/>
      <c r="I346" s="575"/>
      <c r="J346" s="575"/>
      <c r="K346" s="575"/>
    </row>
    <row r="347" spans="1:11" ht="60" hidden="1" x14ac:dyDescent="0.25">
      <c r="A347" s="573"/>
      <c r="B347" s="573"/>
      <c r="C347" s="574" t="s">
        <v>17</v>
      </c>
      <c r="D347" s="575"/>
      <c r="E347" s="575"/>
      <c r="F347" s="575"/>
      <c r="G347" s="575"/>
      <c r="H347" s="575"/>
      <c r="I347" s="575"/>
      <c r="J347" s="575"/>
      <c r="K347" s="575"/>
    </row>
    <row r="348" spans="1:11" ht="30" hidden="1" x14ac:dyDescent="0.25">
      <c r="A348" s="573"/>
      <c r="B348" s="573"/>
      <c r="C348" s="574" t="s">
        <v>18</v>
      </c>
      <c r="D348" s="575"/>
      <c r="E348" s="575"/>
      <c r="F348" s="575"/>
      <c r="G348" s="575"/>
      <c r="H348" s="575"/>
      <c r="I348" s="575"/>
      <c r="J348" s="575"/>
      <c r="K348" s="575"/>
    </row>
    <row r="349" spans="1:11" ht="60" hidden="1" x14ac:dyDescent="0.25">
      <c r="A349" s="573"/>
      <c r="B349" s="573"/>
      <c r="C349" s="574" t="s">
        <v>19</v>
      </c>
      <c r="D349" s="575"/>
      <c r="E349" s="575"/>
      <c r="F349" s="575"/>
      <c r="G349" s="575"/>
      <c r="H349" s="575"/>
      <c r="I349" s="575"/>
      <c r="J349" s="575"/>
      <c r="K349" s="575"/>
    </row>
    <row r="350" spans="1:11" ht="30" hidden="1" x14ac:dyDescent="0.25">
      <c r="A350" s="573"/>
      <c r="B350" s="573"/>
      <c r="C350" s="574" t="s">
        <v>20</v>
      </c>
      <c r="D350" s="575"/>
      <c r="E350" s="575"/>
      <c r="F350" s="575"/>
      <c r="G350" s="575"/>
      <c r="H350" s="575"/>
      <c r="I350" s="575"/>
      <c r="J350" s="575"/>
      <c r="K350" s="575"/>
    </row>
    <row r="351" spans="1:11" ht="30" hidden="1" x14ac:dyDescent="0.25">
      <c r="A351" s="573"/>
      <c r="B351" s="573"/>
      <c r="C351" s="574" t="s">
        <v>21</v>
      </c>
      <c r="D351" s="575"/>
      <c r="E351" s="575"/>
      <c r="F351" s="575"/>
      <c r="G351" s="575"/>
      <c r="H351" s="575"/>
      <c r="I351" s="575"/>
      <c r="J351" s="575"/>
      <c r="K351" s="575"/>
    </row>
    <row r="352" spans="1:11" ht="16.5" hidden="1" customHeight="1" x14ac:dyDescent="0.25">
      <c r="A352" s="573" t="s">
        <v>61</v>
      </c>
      <c r="B352" s="573" t="s">
        <v>24</v>
      </c>
      <c r="C352" s="574" t="s">
        <v>15</v>
      </c>
      <c r="D352" s="575"/>
      <c r="E352" s="575"/>
      <c r="F352" s="575"/>
      <c r="G352" s="575"/>
      <c r="H352" s="575"/>
      <c r="I352" s="575"/>
      <c r="J352" s="575"/>
      <c r="K352" s="575"/>
    </row>
    <row r="353" spans="1:11" ht="15" hidden="1" x14ac:dyDescent="0.25">
      <c r="A353" s="573"/>
      <c r="B353" s="573"/>
      <c r="C353" s="574" t="s">
        <v>16</v>
      </c>
      <c r="D353" s="575"/>
      <c r="E353" s="575"/>
      <c r="F353" s="575"/>
      <c r="G353" s="575"/>
      <c r="H353" s="575"/>
      <c r="I353" s="575"/>
      <c r="J353" s="575"/>
      <c r="K353" s="575"/>
    </row>
    <row r="354" spans="1:11" ht="60" hidden="1" x14ac:dyDescent="0.25">
      <c r="A354" s="573"/>
      <c r="B354" s="573"/>
      <c r="C354" s="574" t="s">
        <v>17</v>
      </c>
      <c r="D354" s="575"/>
      <c r="E354" s="575"/>
      <c r="F354" s="575"/>
      <c r="G354" s="575"/>
      <c r="H354" s="575"/>
      <c r="I354" s="575"/>
      <c r="J354" s="575"/>
      <c r="K354" s="575"/>
    </row>
    <row r="355" spans="1:11" ht="30" hidden="1" x14ac:dyDescent="0.25">
      <c r="A355" s="573"/>
      <c r="B355" s="573"/>
      <c r="C355" s="574" t="s">
        <v>18</v>
      </c>
      <c r="D355" s="575"/>
      <c r="E355" s="575"/>
      <c r="F355" s="575"/>
      <c r="G355" s="575"/>
      <c r="H355" s="575"/>
      <c r="I355" s="575"/>
      <c r="J355" s="575"/>
      <c r="K355" s="575"/>
    </row>
    <row r="356" spans="1:11" ht="60" hidden="1" x14ac:dyDescent="0.25">
      <c r="A356" s="573"/>
      <c r="B356" s="573"/>
      <c r="C356" s="574" t="s">
        <v>19</v>
      </c>
      <c r="D356" s="575"/>
      <c r="E356" s="575"/>
      <c r="F356" s="575"/>
      <c r="G356" s="575"/>
      <c r="H356" s="575"/>
      <c r="I356" s="575"/>
      <c r="J356" s="575"/>
      <c r="K356" s="575"/>
    </row>
    <row r="357" spans="1:11" ht="30" hidden="1" x14ac:dyDescent="0.25">
      <c r="A357" s="573"/>
      <c r="B357" s="573"/>
      <c r="C357" s="574" t="s">
        <v>20</v>
      </c>
      <c r="D357" s="575"/>
      <c r="E357" s="575"/>
      <c r="F357" s="575"/>
      <c r="G357" s="575"/>
      <c r="H357" s="575"/>
      <c r="I357" s="575"/>
      <c r="J357" s="575"/>
      <c r="K357" s="575"/>
    </row>
    <row r="358" spans="1:11" ht="30" hidden="1" x14ac:dyDescent="0.25">
      <c r="A358" s="573"/>
      <c r="B358" s="573"/>
      <c r="C358" s="574" t="s">
        <v>21</v>
      </c>
      <c r="D358" s="575"/>
      <c r="E358" s="575"/>
      <c r="F358" s="575"/>
      <c r="G358" s="575"/>
      <c r="H358" s="575"/>
      <c r="I358" s="575"/>
      <c r="J358" s="575"/>
      <c r="K358" s="575"/>
    </row>
    <row r="359" spans="1:11" ht="16.5" hidden="1" customHeight="1" x14ac:dyDescent="0.25">
      <c r="A359" s="583" t="s">
        <v>62</v>
      </c>
      <c r="B359" s="583" t="s">
        <v>24</v>
      </c>
      <c r="C359" s="574" t="s">
        <v>15</v>
      </c>
      <c r="D359" s="575"/>
      <c r="E359" s="575"/>
      <c r="F359" s="575"/>
      <c r="G359" s="575"/>
      <c r="H359" s="575"/>
      <c r="I359" s="575"/>
      <c r="J359" s="575"/>
      <c r="K359" s="575"/>
    </row>
    <row r="360" spans="1:11" ht="15" hidden="1" x14ac:dyDescent="0.25">
      <c r="A360" s="583"/>
      <c r="B360" s="583"/>
      <c r="C360" s="574" t="s">
        <v>16</v>
      </c>
      <c r="D360" s="575"/>
      <c r="E360" s="575"/>
      <c r="F360" s="575"/>
      <c r="G360" s="575"/>
      <c r="H360" s="575"/>
      <c r="I360" s="575"/>
      <c r="J360" s="575"/>
      <c r="K360" s="575"/>
    </row>
    <row r="361" spans="1:11" ht="60" hidden="1" x14ac:dyDescent="0.25">
      <c r="A361" s="583"/>
      <c r="B361" s="583"/>
      <c r="C361" s="574" t="s">
        <v>17</v>
      </c>
      <c r="D361" s="575"/>
      <c r="E361" s="575"/>
      <c r="F361" s="575"/>
      <c r="G361" s="575"/>
      <c r="H361" s="575"/>
      <c r="I361" s="575"/>
      <c r="J361" s="575"/>
      <c r="K361" s="575"/>
    </row>
    <row r="362" spans="1:11" ht="30" hidden="1" x14ac:dyDescent="0.25">
      <c r="A362" s="583"/>
      <c r="B362" s="583"/>
      <c r="C362" s="574" t="s">
        <v>18</v>
      </c>
      <c r="D362" s="575"/>
      <c r="E362" s="575"/>
      <c r="F362" s="575"/>
      <c r="G362" s="575"/>
      <c r="H362" s="575"/>
      <c r="I362" s="575"/>
      <c r="J362" s="575"/>
      <c r="K362" s="575"/>
    </row>
    <row r="363" spans="1:11" ht="60" hidden="1" x14ac:dyDescent="0.25">
      <c r="A363" s="583"/>
      <c r="B363" s="583"/>
      <c r="C363" s="574" t="s">
        <v>19</v>
      </c>
      <c r="D363" s="575"/>
      <c r="E363" s="575"/>
      <c r="F363" s="575"/>
      <c r="G363" s="575"/>
      <c r="H363" s="575"/>
      <c r="I363" s="575"/>
      <c r="J363" s="575"/>
      <c r="K363" s="575"/>
    </row>
    <row r="364" spans="1:11" ht="30" hidden="1" x14ac:dyDescent="0.25">
      <c r="A364" s="583"/>
      <c r="B364" s="583"/>
      <c r="C364" s="574" t="s">
        <v>20</v>
      </c>
      <c r="D364" s="575"/>
      <c r="E364" s="575"/>
      <c r="F364" s="575"/>
      <c r="G364" s="575"/>
      <c r="H364" s="575"/>
      <c r="I364" s="575"/>
      <c r="J364" s="575"/>
      <c r="K364" s="575"/>
    </row>
    <row r="365" spans="1:11" ht="30" hidden="1" x14ac:dyDescent="0.25">
      <c r="A365" s="583"/>
      <c r="B365" s="583"/>
      <c r="C365" s="584" t="s">
        <v>21</v>
      </c>
      <c r="D365" s="585"/>
      <c r="E365" s="585"/>
      <c r="F365" s="585"/>
      <c r="G365" s="585"/>
      <c r="H365" s="585"/>
      <c r="I365" s="575"/>
      <c r="J365" s="575"/>
      <c r="K365" s="575"/>
    </row>
    <row r="366" spans="1:11" ht="16.5" hidden="1" customHeight="1" x14ac:dyDescent="0.25">
      <c r="A366" s="573" t="s">
        <v>63</v>
      </c>
      <c r="B366" s="583" t="s">
        <v>24</v>
      </c>
      <c r="C366" s="574" t="s">
        <v>15</v>
      </c>
      <c r="D366" s="585"/>
      <c r="E366" s="585"/>
      <c r="F366" s="585"/>
      <c r="G366" s="585"/>
      <c r="H366" s="585"/>
      <c r="I366" s="575"/>
      <c r="J366" s="575"/>
      <c r="K366" s="575"/>
    </row>
    <row r="367" spans="1:11" ht="15" hidden="1" x14ac:dyDescent="0.25">
      <c r="A367" s="573"/>
      <c r="B367" s="583"/>
      <c r="C367" s="574" t="s">
        <v>16</v>
      </c>
      <c r="D367" s="585"/>
      <c r="E367" s="585"/>
      <c r="F367" s="585"/>
      <c r="G367" s="585"/>
      <c r="H367" s="585"/>
      <c r="I367" s="575"/>
      <c r="J367" s="575"/>
      <c r="K367" s="575"/>
    </row>
    <row r="368" spans="1:11" ht="60" hidden="1" x14ac:dyDescent="0.25">
      <c r="A368" s="573"/>
      <c r="B368" s="583"/>
      <c r="C368" s="574" t="s">
        <v>17</v>
      </c>
      <c r="D368" s="585"/>
      <c r="E368" s="585"/>
      <c r="F368" s="585"/>
      <c r="G368" s="585"/>
      <c r="H368" s="585"/>
      <c r="I368" s="575"/>
      <c r="J368" s="575"/>
      <c r="K368" s="575"/>
    </row>
    <row r="369" spans="1:11" ht="30" hidden="1" x14ac:dyDescent="0.25">
      <c r="A369" s="573"/>
      <c r="B369" s="583"/>
      <c r="C369" s="574" t="s">
        <v>18</v>
      </c>
      <c r="D369" s="585"/>
      <c r="E369" s="585"/>
      <c r="F369" s="585"/>
      <c r="G369" s="585"/>
      <c r="H369" s="585"/>
      <c r="I369" s="575"/>
      <c r="J369" s="575"/>
      <c r="K369" s="575"/>
    </row>
    <row r="370" spans="1:11" ht="60" hidden="1" x14ac:dyDescent="0.25">
      <c r="A370" s="573"/>
      <c r="B370" s="583"/>
      <c r="C370" s="574" t="s">
        <v>19</v>
      </c>
      <c r="D370" s="585"/>
      <c r="E370" s="585"/>
      <c r="F370" s="585"/>
      <c r="G370" s="585"/>
      <c r="H370" s="585"/>
      <c r="I370" s="575"/>
      <c r="J370" s="575"/>
      <c r="K370" s="575"/>
    </row>
    <row r="371" spans="1:11" ht="30" hidden="1" x14ac:dyDescent="0.25">
      <c r="A371" s="573"/>
      <c r="B371" s="583"/>
      <c r="C371" s="574" t="s">
        <v>20</v>
      </c>
      <c r="D371" s="585"/>
      <c r="E371" s="585"/>
      <c r="F371" s="585"/>
      <c r="G371" s="585"/>
      <c r="H371" s="585"/>
      <c r="I371" s="575"/>
      <c r="J371" s="575"/>
      <c r="K371" s="575"/>
    </row>
    <row r="372" spans="1:11" ht="30" hidden="1" x14ac:dyDescent="0.25">
      <c r="A372" s="573"/>
      <c r="B372" s="583"/>
      <c r="C372" s="584" t="s">
        <v>21</v>
      </c>
      <c r="D372" s="585"/>
      <c r="E372" s="585"/>
      <c r="F372" s="585"/>
      <c r="G372" s="585"/>
      <c r="H372" s="585"/>
      <c r="I372" s="575"/>
      <c r="J372" s="575"/>
      <c r="K372" s="575"/>
    </row>
    <row r="373" spans="1:11" ht="16.5" customHeight="1" x14ac:dyDescent="0.25">
      <c r="A373" s="573" t="s">
        <v>64</v>
      </c>
      <c r="B373" s="573" t="s">
        <v>24</v>
      </c>
      <c r="C373" s="574" t="s">
        <v>15</v>
      </c>
      <c r="D373" s="585">
        <f>D374+D376</f>
        <v>432921.89999999997</v>
      </c>
      <c r="E373" s="585">
        <f>E374+E376</f>
        <v>432921.89999999997</v>
      </c>
      <c r="F373" s="585">
        <f>F374+F376</f>
        <v>432921.89999999997</v>
      </c>
      <c r="G373" s="585"/>
      <c r="H373" s="585"/>
      <c r="I373" s="575">
        <f>H373/D373*100</f>
        <v>0</v>
      </c>
      <c r="J373" s="575">
        <f>G373/E373*100</f>
        <v>0</v>
      </c>
      <c r="K373" s="575">
        <f>G373/F373*100</f>
        <v>0</v>
      </c>
    </row>
    <row r="374" spans="1:11" ht="15" x14ac:dyDescent="0.25">
      <c r="A374" s="573"/>
      <c r="B374" s="573"/>
      <c r="C374" s="574" t="s">
        <v>16</v>
      </c>
      <c r="D374" s="575">
        <v>43.3</v>
      </c>
      <c r="E374" s="575">
        <v>43.3</v>
      </c>
      <c r="F374" s="575">
        <v>43.3</v>
      </c>
      <c r="G374" s="575"/>
      <c r="H374" s="575"/>
      <c r="I374" s="575">
        <f>H374/D374*100</f>
        <v>0</v>
      </c>
      <c r="J374" s="575">
        <f>G374/E374*100</f>
        <v>0</v>
      </c>
      <c r="K374" s="575">
        <f>G374/F374*100</f>
        <v>0</v>
      </c>
    </row>
    <row r="375" spans="1:11" ht="60" x14ac:dyDescent="0.25">
      <c r="A375" s="573"/>
      <c r="B375" s="573"/>
      <c r="C375" s="574" t="s">
        <v>17</v>
      </c>
      <c r="D375" s="575"/>
      <c r="E375" s="575">
        <v>43.3</v>
      </c>
      <c r="F375" s="575">
        <v>43.3</v>
      </c>
      <c r="G375" s="575"/>
      <c r="H375" s="575"/>
      <c r="I375" s="575"/>
      <c r="J375" s="575"/>
      <c r="K375" s="575"/>
    </row>
    <row r="376" spans="1:11" ht="30" x14ac:dyDescent="0.25">
      <c r="A376" s="573"/>
      <c r="B376" s="573"/>
      <c r="C376" s="574" t="s">
        <v>18</v>
      </c>
      <c r="D376" s="575">
        <v>432878.6</v>
      </c>
      <c r="E376" s="575">
        <v>432878.6</v>
      </c>
      <c r="F376" s="575">
        <v>432878.6</v>
      </c>
      <c r="G376" s="575"/>
      <c r="H376" s="575"/>
      <c r="I376" s="575">
        <f>H376/D376*100</f>
        <v>0</v>
      </c>
      <c r="J376" s="575">
        <f>G376/E376*100</f>
        <v>0</v>
      </c>
      <c r="K376" s="575">
        <f>G376/F376*100</f>
        <v>0</v>
      </c>
    </row>
    <row r="377" spans="1:11" ht="60" x14ac:dyDescent="0.25">
      <c r="A377" s="573"/>
      <c r="B377" s="573"/>
      <c r="C377" s="574" t="s">
        <v>19</v>
      </c>
      <c r="D377" s="575"/>
      <c r="E377" s="575">
        <v>432878.6</v>
      </c>
      <c r="F377" s="575">
        <v>432878.6</v>
      </c>
      <c r="G377" s="575"/>
      <c r="H377" s="575"/>
      <c r="I377" s="575"/>
      <c r="J377" s="575"/>
      <c r="K377" s="575"/>
    </row>
    <row r="378" spans="1:11" ht="30" x14ac:dyDescent="0.25">
      <c r="A378" s="573"/>
      <c r="B378" s="573"/>
      <c r="C378" s="574" t="s">
        <v>20</v>
      </c>
      <c r="D378" s="575"/>
      <c r="E378" s="575"/>
      <c r="F378" s="575"/>
      <c r="G378" s="575"/>
      <c r="H378" s="575"/>
      <c r="I378" s="575"/>
      <c r="J378" s="575"/>
      <c r="K378" s="575"/>
    </row>
    <row r="379" spans="1:11" ht="30" x14ac:dyDescent="0.25">
      <c r="A379" s="573"/>
      <c r="B379" s="573"/>
      <c r="C379" s="584" t="s">
        <v>21</v>
      </c>
      <c r="D379" s="575"/>
      <c r="E379" s="575"/>
      <c r="F379" s="575"/>
      <c r="G379" s="575"/>
      <c r="H379" s="575"/>
      <c r="I379" s="575"/>
      <c r="J379" s="575"/>
      <c r="K379" s="575"/>
    </row>
    <row r="380" spans="1:11" ht="17.25" hidden="1" customHeight="1" x14ac:dyDescent="0.25">
      <c r="A380" s="601" t="s">
        <v>39</v>
      </c>
      <c r="B380" s="601"/>
      <c r="C380" s="601"/>
      <c r="D380" s="601"/>
      <c r="E380" s="601"/>
      <c r="F380" s="601"/>
      <c r="G380" s="601"/>
      <c r="H380" s="601"/>
      <c r="I380" s="601"/>
      <c r="J380" s="601"/>
      <c r="K380" s="601"/>
    </row>
    <row r="381" spans="1:11" ht="16.5" hidden="1" customHeight="1" x14ac:dyDescent="0.25">
      <c r="A381" s="587" t="s">
        <v>65</v>
      </c>
      <c r="B381" s="588" t="s">
        <v>24</v>
      </c>
      <c r="C381" s="589" t="s">
        <v>15</v>
      </c>
      <c r="D381" s="590"/>
      <c r="E381" s="590"/>
      <c r="F381" s="590"/>
      <c r="G381" s="590"/>
      <c r="H381" s="590"/>
      <c r="I381" s="590"/>
      <c r="J381" s="590"/>
      <c r="K381" s="590"/>
    </row>
    <row r="382" spans="1:11" ht="15" hidden="1" x14ac:dyDescent="0.25">
      <c r="A382" s="587"/>
      <c r="B382" s="588"/>
      <c r="C382" s="574" t="s">
        <v>16</v>
      </c>
      <c r="D382" s="575"/>
      <c r="E382" s="575"/>
      <c r="F382" s="575"/>
      <c r="G382" s="575"/>
      <c r="H382" s="575"/>
      <c r="I382" s="575"/>
      <c r="J382" s="575"/>
      <c r="K382" s="575"/>
    </row>
    <row r="383" spans="1:11" ht="60" hidden="1" x14ac:dyDescent="0.25">
      <c r="A383" s="587"/>
      <c r="B383" s="588"/>
      <c r="C383" s="574" t="s">
        <v>17</v>
      </c>
      <c r="D383" s="575"/>
      <c r="E383" s="575"/>
      <c r="F383" s="575"/>
      <c r="G383" s="575"/>
      <c r="H383" s="575"/>
      <c r="I383" s="575"/>
      <c r="J383" s="575"/>
      <c r="K383" s="575"/>
    </row>
    <row r="384" spans="1:11" ht="30" hidden="1" x14ac:dyDescent="0.25">
      <c r="A384" s="587"/>
      <c r="B384" s="588"/>
      <c r="C384" s="574" t="s">
        <v>18</v>
      </c>
      <c r="D384" s="575"/>
      <c r="E384" s="575"/>
      <c r="F384" s="575"/>
      <c r="G384" s="575"/>
      <c r="H384" s="575"/>
      <c r="I384" s="575"/>
      <c r="J384" s="575"/>
      <c r="K384" s="575"/>
    </row>
    <row r="385" spans="1:11" ht="60" hidden="1" x14ac:dyDescent="0.25">
      <c r="A385" s="587"/>
      <c r="B385" s="588"/>
      <c r="C385" s="574" t="s">
        <v>19</v>
      </c>
      <c r="D385" s="575"/>
      <c r="E385" s="575"/>
      <c r="F385" s="575"/>
      <c r="G385" s="575"/>
      <c r="H385" s="575"/>
      <c r="I385" s="575"/>
      <c r="J385" s="575"/>
      <c r="K385" s="575"/>
    </row>
    <row r="386" spans="1:11" ht="30" hidden="1" x14ac:dyDescent="0.25">
      <c r="A386" s="587"/>
      <c r="B386" s="588"/>
      <c r="C386" s="574" t="s">
        <v>20</v>
      </c>
      <c r="D386" s="575"/>
      <c r="E386" s="575"/>
      <c r="F386" s="575"/>
      <c r="G386" s="575"/>
      <c r="H386" s="575"/>
      <c r="I386" s="575"/>
      <c r="J386" s="575"/>
      <c r="K386" s="575"/>
    </row>
    <row r="387" spans="1:11" ht="30" hidden="1" x14ac:dyDescent="0.25">
      <c r="A387" s="587"/>
      <c r="B387" s="588"/>
      <c r="C387" s="574" t="s">
        <v>21</v>
      </c>
      <c r="D387" s="575"/>
      <c r="E387" s="575"/>
      <c r="F387" s="575"/>
      <c r="G387" s="575"/>
      <c r="H387" s="575"/>
      <c r="I387" s="575"/>
      <c r="J387" s="575"/>
      <c r="K387" s="575"/>
    </row>
    <row r="388" spans="1:11" ht="16.5" hidden="1" customHeight="1" x14ac:dyDescent="0.25">
      <c r="A388" s="573" t="s">
        <v>66</v>
      </c>
      <c r="B388" s="573" t="s">
        <v>24</v>
      </c>
      <c r="C388" s="574" t="s">
        <v>15</v>
      </c>
      <c r="D388" s="575"/>
      <c r="E388" s="575"/>
      <c r="F388" s="575"/>
      <c r="G388" s="575"/>
      <c r="H388" s="575"/>
      <c r="I388" s="575"/>
      <c r="J388" s="575"/>
      <c r="K388" s="575"/>
    </row>
    <row r="389" spans="1:11" ht="15" hidden="1" x14ac:dyDescent="0.25">
      <c r="A389" s="573"/>
      <c r="B389" s="573"/>
      <c r="C389" s="574" t="s">
        <v>16</v>
      </c>
      <c r="D389" s="575"/>
      <c r="E389" s="575"/>
      <c r="F389" s="575"/>
      <c r="G389" s="575"/>
      <c r="H389" s="575"/>
      <c r="I389" s="575"/>
      <c r="J389" s="575"/>
      <c r="K389" s="575"/>
    </row>
    <row r="390" spans="1:11" ht="60" hidden="1" x14ac:dyDescent="0.25">
      <c r="A390" s="573"/>
      <c r="B390" s="573"/>
      <c r="C390" s="574" t="s">
        <v>17</v>
      </c>
      <c r="D390" s="575"/>
      <c r="E390" s="575"/>
      <c r="F390" s="575"/>
      <c r="G390" s="575"/>
      <c r="H390" s="575"/>
      <c r="I390" s="575"/>
      <c r="J390" s="575"/>
      <c r="K390" s="575"/>
    </row>
    <row r="391" spans="1:11" ht="30" hidden="1" x14ac:dyDescent="0.25">
      <c r="A391" s="573"/>
      <c r="B391" s="573"/>
      <c r="C391" s="574" t="s">
        <v>18</v>
      </c>
      <c r="D391" s="575"/>
      <c r="E391" s="575"/>
      <c r="F391" s="575"/>
      <c r="G391" s="575"/>
      <c r="H391" s="575"/>
      <c r="I391" s="575"/>
      <c r="J391" s="575"/>
      <c r="K391" s="575"/>
    </row>
    <row r="392" spans="1:11" ht="60" hidden="1" x14ac:dyDescent="0.25">
      <c r="A392" s="573"/>
      <c r="B392" s="573"/>
      <c r="C392" s="574" t="s">
        <v>19</v>
      </c>
      <c r="D392" s="575"/>
      <c r="E392" s="575"/>
      <c r="F392" s="575"/>
      <c r="G392" s="575"/>
      <c r="H392" s="575"/>
      <c r="I392" s="575"/>
      <c r="J392" s="575"/>
      <c r="K392" s="575"/>
    </row>
    <row r="393" spans="1:11" ht="30" hidden="1" x14ac:dyDescent="0.25">
      <c r="A393" s="573"/>
      <c r="B393" s="573"/>
      <c r="C393" s="574" t="s">
        <v>20</v>
      </c>
      <c r="D393" s="575"/>
      <c r="E393" s="575"/>
      <c r="F393" s="575"/>
      <c r="G393" s="575"/>
      <c r="H393" s="575"/>
      <c r="I393" s="575"/>
      <c r="J393" s="575"/>
      <c r="K393" s="575"/>
    </row>
    <row r="394" spans="1:11" ht="30" hidden="1" x14ac:dyDescent="0.25">
      <c r="A394" s="573"/>
      <c r="B394" s="573"/>
      <c r="C394" s="574" t="s">
        <v>21</v>
      </c>
      <c r="D394" s="575"/>
      <c r="E394" s="575"/>
      <c r="F394" s="575"/>
      <c r="G394" s="575"/>
      <c r="H394" s="575"/>
      <c r="I394" s="575"/>
      <c r="J394" s="575"/>
      <c r="K394" s="575"/>
    </row>
    <row r="395" spans="1:11" ht="16.5" customHeight="1" x14ac:dyDescent="0.25">
      <c r="A395" s="572" t="s">
        <v>67</v>
      </c>
      <c r="B395" s="579"/>
      <c r="C395" s="574" t="s">
        <v>15</v>
      </c>
      <c r="D395" s="575">
        <f>D396+D398+D400+D401</f>
        <v>465531.69999999995</v>
      </c>
      <c r="E395" s="575">
        <f>E396+E398</f>
        <v>480036.80000000005</v>
      </c>
      <c r="F395" s="575">
        <f>F396+F398</f>
        <v>472125.9</v>
      </c>
      <c r="G395" s="575">
        <f>G396+G398</f>
        <v>117043.4</v>
      </c>
      <c r="H395" s="575">
        <f>H396+H398+H400+H401</f>
        <v>117363.4</v>
      </c>
      <c r="I395" s="575">
        <f>H395/D395*100</f>
        <v>25.210614014040289</v>
      </c>
      <c r="J395" s="575">
        <f>G395/E395*100</f>
        <v>24.382172366785209</v>
      </c>
      <c r="K395" s="575">
        <f>G395/F395*100</f>
        <v>24.790717899611099</v>
      </c>
    </row>
    <row r="396" spans="1:11" ht="15" x14ac:dyDescent="0.25">
      <c r="A396" s="572"/>
      <c r="B396" s="579"/>
      <c r="C396" s="574" t="s">
        <v>16</v>
      </c>
      <c r="D396" s="575">
        <f>D404+D411</f>
        <v>465531.69999999995</v>
      </c>
      <c r="E396" s="575">
        <f>E404+E411</f>
        <v>480036.80000000005</v>
      </c>
      <c r="F396" s="575">
        <f>F404+F411</f>
        <v>472125.9</v>
      </c>
      <c r="G396" s="575">
        <f>G404+G411</f>
        <v>117043.4</v>
      </c>
      <c r="H396" s="575">
        <f>H404+H411</f>
        <v>117363.4</v>
      </c>
      <c r="I396" s="575">
        <f>H396/D396*100</f>
        <v>25.210614014040289</v>
      </c>
      <c r="J396" s="575">
        <f>G396/E396*100</f>
        <v>24.382172366785209</v>
      </c>
      <c r="K396" s="575">
        <f>G396/F396*100</f>
        <v>24.790717899611099</v>
      </c>
    </row>
    <row r="397" spans="1:11" ht="60" x14ac:dyDescent="0.25">
      <c r="A397" s="572"/>
      <c r="B397" s="579"/>
      <c r="C397" s="574" t="s">
        <v>17</v>
      </c>
      <c r="D397" s="575"/>
      <c r="E397" s="575"/>
      <c r="F397" s="575"/>
      <c r="G397" s="575"/>
      <c r="H397" s="575"/>
      <c r="I397" s="575"/>
      <c r="J397" s="575"/>
      <c r="K397" s="575"/>
    </row>
    <row r="398" spans="1:11" ht="30" x14ac:dyDescent="0.25">
      <c r="A398" s="572"/>
      <c r="B398" s="579"/>
      <c r="C398" s="574" t="s">
        <v>18</v>
      </c>
      <c r="D398" s="575"/>
      <c r="E398" s="575"/>
      <c r="F398" s="575"/>
      <c r="G398" s="575"/>
      <c r="H398" s="575"/>
      <c r="I398" s="575"/>
      <c r="J398" s="575"/>
      <c r="K398" s="575"/>
    </row>
    <row r="399" spans="1:11" ht="60" x14ac:dyDescent="0.25">
      <c r="A399" s="572"/>
      <c r="B399" s="579"/>
      <c r="C399" s="574" t="s">
        <v>19</v>
      </c>
      <c r="D399" s="575"/>
      <c r="E399" s="575"/>
      <c r="F399" s="575"/>
      <c r="G399" s="575"/>
      <c r="H399" s="575"/>
      <c r="I399" s="575"/>
      <c r="J399" s="575"/>
      <c r="K399" s="575"/>
    </row>
    <row r="400" spans="1:11" ht="30" x14ac:dyDescent="0.25">
      <c r="A400" s="572"/>
      <c r="B400" s="579"/>
      <c r="C400" s="574" t="s">
        <v>20</v>
      </c>
      <c r="D400" s="575"/>
      <c r="E400" s="575"/>
      <c r="F400" s="575"/>
      <c r="G400" s="575"/>
      <c r="H400" s="575"/>
      <c r="I400" s="575"/>
      <c r="J400" s="575"/>
      <c r="K400" s="575"/>
    </row>
    <row r="401" spans="1:11" ht="30" x14ac:dyDescent="0.25">
      <c r="A401" s="572"/>
      <c r="B401" s="579"/>
      <c r="C401" s="574" t="s">
        <v>21</v>
      </c>
      <c r="D401" s="575"/>
      <c r="E401" s="575"/>
      <c r="F401" s="575"/>
      <c r="G401" s="575"/>
      <c r="H401" s="575"/>
      <c r="I401" s="575"/>
      <c r="J401" s="575"/>
      <c r="K401" s="575"/>
    </row>
    <row r="402" spans="1:11" ht="15" x14ac:dyDescent="0.25">
      <c r="A402" s="572"/>
      <c r="B402" s="602" t="s">
        <v>23</v>
      </c>
      <c r="C402" s="602"/>
      <c r="D402" s="602"/>
      <c r="E402" s="602"/>
      <c r="F402" s="602"/>
      <c r="G402" s="602"/>
      <c r="H402" s="602"/>
      <c r="I402" s="602"/>
      <c r="J402" s="602"/>
      <c r="K402" s="602"/>
    </row>
    <row r="403" spans="1:11" ht="16.5" customHeight="1" x14ac:dyDescent="0.25">
      <c r="A403" s="572"/>
      <c r="B403" s="573" t="s">
        <v>24</v>
      </c>
      <c r="C403" s="574" t="s">
        <v>15</v>
      </c>
      <c r="D403" s="575">
        <f>D404+D406+D408+D409</f>
        <v>73100.399999999994</v>
      </c>
      <c r="E403" s="575">
        <f>E404+E406</f>
        <v>73300.899999999994</v>
      </c>
      <c r="F403" s="575">
        <f>F404+F406</f>
        <v>71390</v>
      </c>
      <c r="G403" s="575">
        <f>G404+G406</f>
        <v>16859.400000000001</v>
      </c>
      <c r="H403" s="575">
        <f>H404+H406+H408+H409</f>
        <v>17179.400000000001</v>
      </c>
      <c r="I403" s="575">
        <f>H403/D403*100</f>
        <v>23.50110259314587</v>
      </c>
      <c r="J403" s="575">
        <f>G403/E403*100</f>
        <v>23.000263298267829</v>
      </c>
      <c r="K403" s="575">
        <f>G403/F403*100</f>
        <v>23.615912592800115</v>
      </c>
    </row>
    <row r="404" spans="1:11" ht="15" x14ac:dyDescent="0.25">
      <c r="A404" s="572"/>
      <c r="B404" s="573"/>
      <c r="C404" s="574" t="s">
        <v>16</v>
      </c>
      <c r="D404" s="575">
        <f>D418+D425+D432+D439+D453+D460</f>
        <v>73100.399999999994</v>
      </c>
      <c r="E404" s="575">
        <f>E418+E425+E432+E439+E453+E460</f>
        <v>73300.899999999994</v>
      </c>
      <c r="F404" s="575">
        <f>F418+F425+F432+F439+F453+F460</f>
        <v>71390</v>
      </c>
      <c r="G404" s="575">
        <f>G418+G425+G432+G439+G453+G460</f>
        <v>16859.400000000001</v>
      </c>
      <c r="H404" s="575">
        <f>H418+H425+H432+H439+H453+H460</f>
        <v>17179.400000000001</v>
      </c>
      <c r="I404" s="575">
        <f>H404/D404*100</f>
        <v>23.50110259314587</v>
      </c>
      <c r="J404" s="575">
        <f>G404/E404*100</f>
        <v>23.000263298267829</v>
      </c>
      <c r="K404" s="575">
        <f>G404/F404*100</f>
        <v>23.615912592800115</v>
      </c>
    </row>
    <row r="405" spans="1:11" ht="60" x14ac:dyDescent="0.25">
      <c r="A405" s="572"/>
      <c r="B405" s="573"/>
      <c r="C405" s="574" t="s">
        <v>17</v>
      </c>
      <c r="D405" s="575"/>
      <c r="E405" s="575"/>
      <c r="F405" s="575"/>
      <c r="G405" s="575"/>
      <c r="H405" s="575"/>
      <c r="I405" s="575"/>
      <c r="J405" s="575"/>
      <c r="K405" s="575"/>
    </row>
    <row r="406" spans="1:11" ht="30" x14ac:dyDescent="0.25">
      <c r="A406" s="572"/>
      <c r="B406" s="573"/>
      <c r="C406" s="574" t="s">
        <v>18</v>
      </c>
      <c r="D406" s="575"/>
      <c r="E406" s="575"/>
      <c r="F406" s="575"/>
      <c r="G406" s="575"/>
      <c r="H406" s="575"/>
      <c r="I406" s="575"/>
      <c r="J406" s="575"/>
      <c r="K406" s="575"/>
    </row>
    <row r="407" spans="1:11" ht="60" x14ac:dyDescent="0.25">
      <c r="A407" s="572"/>
      <c r="B407" s="573"/>
      <c r="C407" s="574" t="s">
        <v>19</v>
      </c>
      <c r="D407" s="575"/>
      <c r="E407" s="575"/>
      <c r="F407" s="575"/>
      <c r="G407" s="575"/>
      <c r="H407" s="575"/>
      <c r="I407" s="575"/>
      <c r="J407" s="575"/>
      <c r="K407" s="575"/>
    </row>
    <row r="408" spans="1:11" ht="30" x14ac:dyDescent="0.25">
      <c r="A408" s="572"/>
      <c r="B408" s="573"/>
      <c r="C408" s="574" t="s">
        <v>20</v>
      </c>
      <c r="D408" s="575"/>
      <c r="E408" s="575"/>
      <c r="F408" s="575"/>
      <c r="G408" s="575"/>
      <c r="H408" s="575"/>
      <c r="I408" s="575"/>
      <c r="J408" s="575"/>
      <c r="K408" s="575"/>
    </row>
    <row r="409" spans="1:11" ht="30" x14ac:dyDescent="0.25">
      <c r="A409" s="572"/>
      <c r="B409" s="573"/>
      <c r="C409" s="574" t="s">
        <v>21</v>
      </c>
      <c r="D409" s="575"/>
      <c r="E409" s="575"/>
      <c r="F409" s="575"/>
      <c r="G409" s="575"/>
      <c r="H409" s="575"/>
      <c r="I409" s="575"/>
      <c r="J409" s="575"/>
      <c r="K409" s="575"/>
    </row>
    <row r="410" spans="1:11" ht="16.5" customHeight="1" x14ac:dyDescent="0.25">
      <c r="A410" s="572"/>
      <c r="B410" s="573" t="s">
        <v>27</v>
      </c>
      <c r="C410" s="574" t="s">
        <v>15</v>
      </c>
      <c r="D410" s="575">
        <f>D411+D413+D415+D416</f>
        <v>392431.3</v>
      </c>
      <c r="E410" s="575">
        <f>E411+E413+E415+E416</f>
        <v>406735.9</v>
      </c>
      <c r="F410" s="575">
        <f>F411+F413+F415+F416</f>
        <v>400735.9</v>
      </c>
      <c r="G410" s="575">
        <f>G411+G413+G415+G416</f>
        <v>100184</v>
      </c>
      <c r="H410" s="575">
        <f>H411+H413+H415+H416</f>
        <v>100184</v>
      </c>
      <c r="I410" s="575">
        <f>H410/D410*100</f>
        <v>25.529054384805701</v>
      </c>
      <c r="J410" s="575">
        <f>G410/E410*100</f>
        <v>24.631216472408752</v>
      </c>
      <c r="K410" s="575">
        <f>G410/F410*100</f>
        <v>25.000006238522676</v>
      </c>
    </row>
    <row r="411" spans="1:11" ht="15" x14ac:dyDescent="0.25">
      <c r="A411" s="572"/>
      <c r="B411" s="573"/>
      <c r="C411" s="574" t="s">
        <v>16</v>
      </c>
      <c r="D411" s="575">
        <f>D446</f>
        <v>392431.3</v>
      </c>
      <c r="E411" s="575">
        <f>E446+E467</f>
        <v>406735.9</v>
      </c>
      <c r="F411" s="575">
        <f>F446</f>
        <v>400735.9</v>
      </c>
      <c r="G411" s="575">
        <f>G446</f>
        <v>100184</v>
      </c>
      <c r="H411" s="575">
        <f>H446</f>
        <v>100184</v>
      </c>
      <c r="I411" s="575">
        <f>H411/D411*100</f>
        <v>25.529054384805701</v>
      </c>
      <c r="J411" s="575">
        <f>G411/E411*100</f>
        <v>24.631216472408752</v>
      </c>
      <c r="K411" s="575">
        <f>G411/F411*100</f>
        <v>25.000006238522676</v>
      </c>
    </row>
    <row r="412" spans="1:11" ht="60" x14ac:dyDescent="0.25">
      <c r="A412" s="572"/>
      <c r="B412" s="573"/>
      <c r="C412" s="574" t="s">
        <v>17</v>
      </c>
      <c r="D412" s="575"/>
      <c r="E412" s="575"/>
      <c r="F412" s="575"/>
      <c r="G412" s="575"/>
      <c r="H412" s="575"/>
      <c r="I412" s="575"/>
      <c r="J412" s="575"/>
      <c r="K412" s="575"/>
    </row>
    <row r="413" spans="1:11" ht="30" x14ac:dyDescent="0.25">
      <c r="A413" s="572"/>
      <c r="B413" s="573"/>
      <c r="C413" s="574" t="s">
        <v>18</v>
      </c>
      <c r="D413" s="575"/>
      <c r="E413" s="575"/>
      <c r="F413" s="575"/>
      <c r="G413" s="575"/>
      <c r="H413" s="575"/>
      <c r="I413" s="575"/>
      <c r="J413" s="575"/>
      <c r="K413" s="575"/>
    </row>
    <row r="414" spans="1:11" ht="60" x14ac:dyDescent="0.25">
      <c r="A414" s="572"/>
      <c r="B414" s="573"/>
      <c r="C414" s="574" t="s">
        <v>19</v>
      </c>
      <c r="D414" s="575"/>
      <c r="E414" s="575"/>
      <c r="F414" s="575"/>
      <c r="G414" s="575"/>
      <c r="H414" s="575"/>
      <c r="I414" s="575"/>
      <c r="J414" s="575"/>
      <c r="K414" s="575"/>
    </row>
    <row r="415" spans="1:11" ht="30" x14ac:dyDescent="0.25">
      <c r="A415" s="572"/>
      <c r="B415" s="573"/>
      <c r="C415" s="574" t="s">
        <v>20</v>
      </c>
      <c r="D415" s="575"/>
      <c r="E415" s="575"/>
      <c r="F415" s="575"/>
      <c r="G415" s="575"/>
      <c r="H415" s="575"/>
      <c r="I415" s="575"/>
      <c r="J415" s="575"/>
      <c r="K415" s="575"/>
    </row>
    <row r="416" spans="1:11" ht="30" x14ac:dyDescent="0.25">
      <c r="A416" s="572"/>
      <c r="B416" s="573"/>
      <c r="C416" s="574" t="s">
        <v>21</v>
      </c>
      <c r="D416" s="575"/>
      <c r="E416" s="575"/>
      <c r="F416" s="575"/>
      <c r="G416" s="575"/>
      <c r="H416" s="575"/>
      <c r="I416" s="575"/>
      <c r="J416" s="575"/>
      <c r="K416" s="575"/>
    </row>
    <row r="417" spans="1:11" ht="16.5" customHeight="1" x14ac:dyDescent="0.25">
      <c r="A417" s="573" t="s">
        <v>68</v>
      </c>
      <c r="B417" s="573" t="s">
        <v>24</v>
      </c>
      <c r="C417" s="574" t="s">
        <v>15</v>
      </c>
      <c r="D417" s="575">
        <f>D418+D420+D422+D423</f>
        <v>16594.2</v>
      </c>
      <c r="E417" s="575">
        <f>E418+E420</f>
        <v>16683.8</v>
      </c>
      <c r="F417" s="575">
        <f>F418+F420</f>
        <v>16493.8</v>
      </c>
      <c r="G417" s="575">
        <f>G418+G420</f>
        <v>4101.1000000000004</v>
      </c>
      <c r="H417" s="575">
        <f>H418+H420+H422+H423</f>
        <v>4101.1000000000004</v>
      </c>
      <c r="I417" s="575">
        <f>H417/D417*100</f>
        <v>24.714056718612529</v>
      </c>
      <c r="J417" s="575">
        <f>G417/E417*100</f>
        <v>24.581330392356659</v>
      </c>
      <c r="K417" s="575">
        <f>G417/F417*100</f>
        <v>24.864494537341308</v>
      </c>
    </row>
    <row r="418" spans="1:11" ht="15" x14ac:dyDescent="0.25">
      <c r="A418" s="573"/>
      <c r="B418" s="573"/>
      <c r="C418" s="574" t="s">
        <v>16</v>
      </c>
      <c r="D418" s="575">
        <v>16594.2</v>
      </c>
      <c r="E418" s="575">
        <v>16683.8</v>
      </c>
      <c r="F418" s="575">
        <v>16493.8</v>
      </c>
      <c r="G418" s="575">
        <v>4101.1000000000004</v>
      </c>
      <c r="H418" s="575">
        <v>4101.1000000000004</v>
      </c>
      <c r="I418" s="575">
        <f>H418/D418*100</f>
        <v>24.714056718612529</v>
      </c>
      <c r="J418" s="575">
        <f>G418/E418*100</f>
        <v>24.581330392356659</v>
      </c>
      <c r="K418" s="575">
        <f>G418/F418*100</f>
        <v>24.864494537341308</v>
      </c>
    </row>
    <row r="419" spans="1:11" ht="60" x14ac:dyDescent="0.25">
      <c r="A419" s="573"/>
      <c r="B419" s="573"/>
      <c r="C419" s="574" t="s">
        <v>17</v>
      </c>
      <c r="D419" s="575"/>
      <c r="E419" s="575"/>
      <c r="F419" s="575"/>
      <c r="G419" s="575"/>
      <c r="H419" s="575"/>
      <c r="I419" s="575"/>
      <c r="J419" s="575"/>
      <c r="K419" s="575"/>
    </row>
    <row r="420" spans="1:11" ht="30" x14ac:dyDescent="0.25">
      <c r="A420" s="573"/>
      <c r="B420" s="573"/>
      <c r="C420" s="574" t="s">
        <v>18</v>
      </c>
      <c r="D420" s="575"/>
      <c r="E420" s="575"/>
      <c r="F420" s="575"/>
      <c r="G420" s="575"/>
      <c r="H420" s="575"/>
      <c r="I420" s="575"/>
      <c r="J420" s="575"/>
      <c r="K420" s="575"/>
    </row>
    <row r="421" spans="1:11" ht="60" x14ac:dyDescent="0.25">
      <c r="A421" s="573"/>
      <c r="B421" s="573"/>
      <c r="C421" s="574" t="s">
        <v>19</v>
      </c>
      <c r="D421" s="575"/>
      <c r="E421" s="575"/>
      <c r="F421" s="575"/>
      <c r="G421" s="575"/>
      <c r="H421" s="575"/>
      <c r="I421" s="575"/>
      <c r="J421" s="575"/>
      <c r="K421" s="575"/>
    </row>
    <row r="422" spans="1:11" ht="30" x14ac:dyDescent="0.25">
      <c r="A422" s="573"/>
      <c r="B422" s="573"/>
      <c r="C422" s="574" t="s">
        <v>20</v>
      </c>
      <c r="D422" s="575"/>
      <c r="E422" s="575"/>
      <c r="F422" s="575"/>
      <c r="G422" s="575"/>
      <c r="H422" s="575"/>
      <c r="I422" s="575"/>
      <c r="J422" s="575"/>
      <c r="K422" s="575"/>
    </row>
    <row r="423" spans="1:11" ht="30" x14ac:dyDescent="0.25">
      <c r="A423" s="573"/>
      <c r="B423" s="573"/>
      <c r="C423" s="574" t="s">
        <v>21</v>
      </c>
      <c r="D423" s="575"/>
      <c r="E423" s="575"/>
      <c r="F423" s="575"/>
      <c r="G423" s="575"/>
      <c r="H423" s="575"/>
      <c r="I423" s="575"/>
      <c r="J423" s="575"/>
      <c r="K423" s="575"/>
    </row>
    <row r="424" spans="1:11" ht="16.5" customHeight="1" x14ac:dyDescent="0.25">
      <c r="A424" s="573" t="s">
        <v>69</v>
      </c>
      <c r="B424" s="573" t="s">
        <v>24</v>
      </c>
      <c r="C424" s="574" t="s">
        <v>15</v>
      </c>
      <c r="D424" s="575">
        <f>D425+D427+D429+D430</f>
        <v>38696.199999999997</v>
      </c>
      <c r="E424" s="575">
        <f>E425+E427</f>
        <v>38807.1</v>
      </c>
      <c r="F424" s="575">
        <f>F425+F427</f>
        <v>37866.1</v>
      </c>
      <c r="G424" s="575">
        <f>G425+G427</f>
        <v>9438.7999999999993</v>
      </c>
      <c r="H424" s="575">
        <f>H425+H427+H429+H430</f>
        <v>9438.7999999999993</v>
      </c>
      <c r="I424" s="575">
        <f>H424/D424*100</f>
        <v>24.392059168600536</v>
      </c>
      <c r="J424" s="575">
        <f>G424/E424*100</f>
        <v>24.322353383788016</v>
      </c>
      <c r="K424" s="575">
        <f>G424/F424*100</f>
        <v>24.926781474722773</v>
      </c>
    </row>
    <row r="425" spans="1:11" ht="15" x14ac:dyDescent="0.25">
      <c r="A425" s="573"/>
      <c r="B425" s="573"/>
      <c r="C425" s="574" t="s">
        <v>16</v>
      </c>
      <c r="D425" s="575">
        <v>38696.199999999997</v>
      </c>
      <c r="E425" s="575">
        <v>38807.1</v>
      </c>
      <c r="F425" s="575">
        <v>37866.1</v>
      </c>
      <c r="G425" s="575">
        <v>9438.7999999999993</v>
      </c>
      <c r="H425" s="575">
        <v>9438.7999999999993</v>
      </c>
      <c r="I425" s="575">
        <f>H425/D425*100</f>
        <v>24.392059168600536</v>
      </c>
      <c r="J425" s="575">
        <f>G425/E425*100</f>
        <v>24.322353383788016</v>
      </c>
      <c r="K425" s="575">
        <f>G425/F425*100</f>
        <v>24.926781474722773</v>
      </c>
    </row>
    <row r="426" spans="1:11" ht="60" x14ac:dyDescent="0.25">
      <c r="A426" s="573"/>
      <c r="B426" s="573"/>
      <c r="C426" s="574" t="s">
        <v>17</v>
      </c>
      <c r="D426" s="575"/>
      <c r="E426" s="575"/>
      <c r="F426" s="575"/>
      <c r="G426" s="575"/>
      <c r="H426" s="575"/>
      <c r="I426" s="575"/>
      <c r="J426" s="575"/>
      <c r="K426" s="575"/>
    </row>
    <row r="427" spans="1:11" ht="30" x14ac:dyDescent="0.25">
      <c r="A427" s="573"/>
      <c r="B427" s="573"/>
      <c r="C427" s="574" t="s">
        <v>18</v>
      </c>
      <c r="D427" s="575"/>
      <c r="E427" s="575"/>
      <c r="F427" s="575"/>
      <c r="G427" s="575"/>
      <c r="H427" s="575"/>
      <c r="I427" s="575"/>
      <c r="J427" s="575"/>
      <c r="K427" s="575"/>
    </row>
    <row r="428" spans="1:11" ht="60" x14ac:dyDescent="0.25">
      <c r="A428" s="573"/>
      <c r="B428" s="573"/>
      <c r="C428" s="574" t="s">
        <v>19</v>
      </c>
      <c r="D428" s="575"/>
      <c r="E428" s="575"/>
      <c r="F428" s="575"/>
      <c r="G428" s="575"/>
      <c r="H428" s="575"/>
      <c r="I428" s="575"/>
      <c r="J428" s="575"/>
      <c r="K428" s="575"/>
    </row>
    <row r="429" spans="1:11" ht="30" x14ac:dyDescent="0.25">
      <c r="A429" s="573"/>
      <c r="B429" s="573"/>
      <c r="C429" s="574" t="s">
        <v>20</v>
      </c>
      <c r="D429" s="575"/>
      <c r="E429" s="575"/>
      <c r="F429" s="575"/>
      <c r="G429" s="575"/>
      <c r="H429" s="575"/>
      <c r="I429" s="575"/>
      <c r="J429" s="575"/>
      <c r="K429" s="575"/>
    </row>
    <row r="430" spans="1:11" ht="30" x14ac:dyDescent="0.25">
      <c r="A430" s="573"/>
      <c r="B430" s="573"/>
      <c r="C430" s="574" t="s">
        <v>21</v>
      </c>
      <c r="D430" s="575"/>
      <c r="E430" s="575"/>
      <c r="F430" s="575"/>
      <c r="G430" s="575"/>
      <c r="H430" s="575"/>
      <c r="I430" s="575"/>
      <c r="J430" s="575"/>
      <c r="K430" s="575"/>
    </row>
    <row r="431" spans="1:11" ht="16.5" customHeight="1" x14ac:dyDescent="0.25">
      <c r="A431" s="573" t="s">
        <v>70</v>
      </c>
      <c r="B431" s="573" t="s">
        <v>24</v>
      </c>
      <c r="C431" s="574" t="s">
        <v>15</v>
      </c>
      <c r="D431" s="575">
        <f>D432+D434+D436+D437</f>
        <v>5500</v>
      </c>
      <c r="E431" s="575">
        <f>E432+E434</f>
        <v>5500</v>
      </c>
      <c r="F431" s="575">
        <f>F432+F434</f>
        <v>4950</v>
      </c>
      <c r="G431" s="575"/>
      <c r="H431" s="575"/>
      <c r="I431" s="575">
        <f>H431/D431*100</f>
        <v>0</v>
      </c>
      <c r="J431" s="575">
        <f>G431/E431*100</f>
        <v>0</v>
      </c>
      <c r="K431" s="575">
        <f>G431/F431*100</f>
        <v>0</v>
      </c>
    </row>
    <row r="432" spans="1:11" ht="15" x14ac:dyDescent="0.25">
      <c r="A432" s="573"/>
      <c r="B432" s="573"/>
      <c r="C432" s="574" t="s">
        <v>16</v>
      </c>
      <c r="D432" s="575">
        <v>5500</v>
      </c>
      <c r="E432" s="575">
        <v>5500</v>
      </c>
      <c r="F432" s="575">
        <v>4950</v>
      </c>
      <c r="G432" s="575"/>
      <c r="H432" s="575"/>
      <c r="I432" s="575">
        <f>H432/D432*100</f>
        <v>0</v>
      </c>
      <c r="J432" s="575">
        <f>G432/E432*100</f>
        <v>0</v>
      </c>
      <c r="K432" s="575">
        <f>G432/F432*100</f>
        <v>0</v>
      </c>
    </row>
    <row r="433" spans="1:11" ht="60" x14ac:dyDescent="0.25">
      <c r="A433" s="573"/>
      <c r="B433" s="573"/>
      <c r="C433" s="574" t="s">
        <v>17</v>
      </c>
      <c r="D433" s="575"/>
      <c r="E433" s="575"/>
      <c r="F433" s="575"/>
      <c r="G433" s="575"/>
      <c r="H433" s="575"/>
      <c r="I433" s="575"/>
      <c r="J433" s="575"/>
      <c r="K433" s="575"/>
    </row>
    <row r="434" spans="1:11" ht="30" x14ac:dyDescent="0.25">
      <c r="A434" s="573"/>
      <c r="B434" s="573"/>
      <c r="C434" s="574" t="s">
        <v>18</v>
      </c>
      <c r="D434" s="575"/>
      <c r="E434" s="575"/>
      <c r="F434" s="575"/>
      <c r="G434" s="575"/>
      <c r="H434" s="575"/>
      <c r="I434" s="575"/>
      <c r="J434" s="575"/>
      <c r="K434" s="575"/>
    </row>
    <row r="435" spans="1:11" ht="60" x14ac:dyDescent="0.25">
      <c r="A435" s="573"/>
      <c r="B435" s="573"/>
      <c r="C435" s="574" t="s">
        <v>19</v>
      </c>
      <c r="D435" s="575"/>
      <c r="E435" s="575"/>
      <c r="F435" s="575"/>
      <c r="G435" s="575"/>
      <c r="H435" s="575"/>
      <c r="I435" s="575"/>
      <c r="J435" s="575"/>
      <c r="K435" s="575"/>
    </row>
    <row r="436" spans="1:11" ht="30" x14ac:dyDescent="0.25">
      <c r="A436" s="573"/>
      <c r="B436" s="573"/>
      <c r="C436" s="574" t="s">
        <v>20</v>
      </c>
      <c r="D436" s="575"/>
      <c r="E436" s="575"/>
      <c r="F436" s="575"/>
      <c r="G436" s="575"/>
      <c r="H436" s="575"/>
      <c r="I436" s="575"/>
      <c r="J436" s="575"/>
      <c r="K436" s="575"/>
    </row>
    <row r="437" spans="1:11" ht="30" x14ac:dyDescent="0.25">
      <c r="A437" s="573"/>
      <c r="B437" s="573"/>
      <c r="C437" s="574" t="s">
        <v>21</v>
      </c>
      <c r="D437" s="575"/>
      <c r="E437" s="575"/>
      <c r="F437" s="575"/>
      <c r="G437" s="575"/>
      <c r="H437" s="575"/>
      <c r="I437" s="575"/>
      <c r="J437" s="575"/>
      <c r="K437" s="575"/>
    </row>
    <row r="438" spans="1:11" ht="16.5" customHeight="1" x14ac:dyDescent="0.25">
      <c r="A438" s="573" t="s">
        <v>71</v>
      </c>
      <c r="B438" s="573" t="s">
        <v>24</v>
      </c>
      <c r="C438" s="574" t="s">
        <v>15</v>
      </c>
      <c r="D438" s="575">
        <f>D439+D441+D443+D444</f>
        <v>2200</v>
      </c>
      <c r="E438" s="575">
        <f>E439+E441</f>
        <v>2200</v>
      </c>
      <c r="F438" s="575">
        <f>F439+F441</f>
        <v>1980</v>
      </c>
      <c r="G438" s="575"/>
      <c r="H438" s="575"/>
      <c r="I438" s="575">
        <f>H438/D438*100</f>
        <v>0</v>
      </c>
      <c r="J438" s="575">
        <f>G438/E438*100</f>
        <v>0</v>
      </c>
      <c r="K438" s="575">
        <f>G438/F438*100</f>
        <v>0</v>
      </c>
    </row>
    <row r="439" spans="1:11" ht="15" x14ac:dyDescent="0.25">
      <c r="A439" s="573"/>
      <c r="B439" s="573"/>
      <c r="C439" s="574" t="s">
        <v>16</v>
      </c>
      <c r="D439" s="575">
        <v>2200</v>
      </c>
      <c r="E439" s="575">
        <v>2200</v>
      </c>
      <c r="F439" s="575">
        <v>1980</v>
      </c>
      <c r="G439" s="575"/>
      <c r="H439" s="575"/>
      <c r="I439" s="575">
        <f>H439/D439*100</f>
        <v>0</v>
      </c>
      <c r="J439" s="575">
        <f>G439/E439*100</f>
        <v>0</v>
      </c>
      <c r="K439" s="575">
        <f>G439/F439*100</f>
        <v>0</v>
      </c>
    </row>
    <row r="440" spans="1:11" ht="60" x14ac:dyDescent="0.25">
      <c r="A440" s="573"/>
      <c r="B440" s="573"/>
      <c r="C440" s="574" t="s">
        <v>17</v>
      </c>
      <c r="D440" s="575"/>
      <c r="E440" s="575"/>
      <c r="F440" s="575"/>
      <c r="G440" s="575"/>
      <c r="H440" s="575"/>
      <c r="I440" s="575"/>
      <c r="J440" s="575"/>
      <c r="K440" s="575"/>
    </row>
    <row r="441" spans="1:11" ht="30" x14ac:dyDescent="0.25">
      <c r="A441" s="573"/>
      <c r="B441" s="573"/>
      <c r="C441" s="574" t="s">
        <v>18</v>
      </c>
      <c r="D441" s="575"/>
      <c r="E441" s="575"/>
      <c r="F441" s="575"/>
      <c r="G441" s="575"/>
      <c r="H441" s="575"/>
      <c r="I441" s="575"/>
      <c r="J441" s="575"/>
      <c r="K441" s="575"/>
    </row>
    <row r="442" spans="1:11" ht="60" x14ac:dyDescent="0.25">
      <c r="A442" s="573"/>
      <c r="B442" s="573"/>
      <c r="C442" s="574" t="s">
        <v>19</v>
      </c>
      <c r="D442" s="575"/>
      <c r="E442" s="575"/>
      <c r="F442" s="575"/>
      <c r="G442" s="575"/>
      <c r="H442" s="575"/>
      <c r="I442" s="575"/>
      <c r="J442" s="575"/>
      <c r="K442" s="575"/>
    </row>
    <row r="443" spans="1:11" ht="30" x14ac:dyDescent="0.25">
      <c r="A443" s="573"/>
      <c r="B443" s="573"/>
      <c r="C443" s="574" t="s">
        <v>20</v>
      </c>
      <c r="D443" s="575"/>
      <c r="E443" s="575"/>
      <c r="F443" s="575"/>
      <c r="G443" s="575"/>
      <c r="H443" s="575"/>
      <c r="I443" s="575"/>
      <c r="J443" s="575"/>
      <c r="K443" s="575"/>
    </row>
    <row r="444" spans="1:11" ht="30" x14ac:dyDescent="0.25">
      <c r="A444" s="573"/>
      <c r="B444" s="573"/>
      <c r="C444" s="574" t="s">
        <v>21</v>
      </c>
      <c r="D444" s="575"/>
      <c r="E444" s="575"/>
      <c r="F444" s="575"/>
      <c r="G444" s="575"/>
      <c r="H444" s="575"/>
      <c r="I444" s="575"/>
      <c r="J444" s="575"/>
      <c r="K444" s="575"/>
    </row>
    <row r="445" spans="1:11" ht="16.5" customHeight="1" x14ac:dyDescent="0.25">
      <c r="A445" s="573" t="s">
        <v>72</v>
      </c>
      <c r="B445" s="573" t="s">
        <v>27</v>
      </c>
      <c r="C445" s="574" t="s">
        <v>15</v>
      </c>
      <c r="D445" s="575">
        <f>D446+D448+D450+D451</f>
        <v>392431.3</v>
      </c>
      <c r="E445" s="575">
        <f>E446+E448</f>
        <v>400735.9</v>
      </c>
      <c r="F445" s="575">
        <v>400735.9</v>
      </c>
      <c r="G445" s="575">
        <v>100184</v>
      </c>
      <c r="H445" s="575">
        <v>100184</v>
      </c>
      <c r="I445" s="575">
        <f>H445/D445*100</f>
        <v>25.529054384805701</v>
      </c>
      <c r="J445" s="575">
        <f>G445/E445*100</f>
        <v>25.000006238522676</v>
      </c>
      <c r="K445" s="575">
        <f>G445/F445*100</f>
        <v>25.000006238522676</v>
      </c>
    </row>
    <row r="446" spans="1:11" ht="15" x14ac:dyDescent="0.25">
      <c r="A446" s="573"/>
      <c r="B446" s="573"/>
      <c r="C446" s="574" t="s">
        <v>16</v>
      </c>
      <c r="D446" s="575">
        <v>392431.3</v>
      </c>
      <c r="E446" s="575">
        <v>400735.9</v>
      </c>
      <c r="F446" s="575">
        <v>400735.9</v>
      </c>
      <c r="G446" s="575">
        <v>100184</v>
      </c>
      <c r="H446" s="575">
        <v>100184</v>
      </c>
      <c r="I446" s="575">
        <f>H446/D446*100</f>
        <v>25.529054384805701</v>
      </c>
      <c r="J446" s="575">
        <f>G446/E446*100</f>
        <v>25.000006238522676</v>
      </c>
      <c r="K446" s="575">
        <f>G446/F446*100</f>
        <v>25.000006238522676</v>
      </c>
    </row>
    <row r="447" spans="1:11" ht="60" x14ac:dyDescent="0.25">
      <c r="A447" s="573"/>
      <c r="B447" s="573"/>
      <c r="C447" s="574" t="s">
        <v>17</v>
      </c>
      <c r="D447" s="575"/>
      <c r="E447" s="575"/>
      <c r="F447" s="575"/>
      <c r="G447" s="575"/>
      <c r="H447" s="575"/>
      <c r="I447" s="575"/>
      <c r="J447" s="575"/>
      <c r="K447" s="575"/>
    </row>
    <row r="448" spans="1:11" ht="30" x14ac:dyDescent="0.25">
      <c r="A448" s="573"/>
      <c r="B448" s="573"/>
      <c r="C448" s="574" t="s">
        <v>18</v>
      </c>
      <c r="D448" s="575"/>
      <c r="E448" s="575"/>
      <c r="F448" s="575"/>
      <c r="G448" s="575"/>
      <c r="H448" s="575"/>
      <c r="I448" s="575"/>
      <c r="J448" s="575"/>
      <c r="K448" s="575"/>
    </row>
    <row r="449" spans="1:11" ht="60" x14ac:dyDescent="0.25">
      <c r="A449" s="573"/>
      <c r="B449" s="573"/>
      <c r="C449" s="574" t="s">
        <v>19</v>
      </c>
      <c r="D449" s="575"/>
      <c r="E449" s="575"/>
      <c r="F449" s="575"/>
      <c r="G449" s="575"/>
      <c r="H449" s="575"/>
      <c r="I449" s="575"/>
      <c r="J449" s="575"/>
      <c r="K449" s="575"/>
    </row>
    <row r="450" spans="1:11" ht="30" x14ac:dyDescent="0.25">
      <c r="A450" s="573"/>
      <c r="B450" s="573"/>
      <c r="C450" s="574" t="s">
        <v>20</v>
      </c>
      <c r="D450" s="575"/>
      <c r="E450" s="575"/>
      <c r="F450" s="575"/>
      <c r="G450" s="575"/>
      <c r="H450" s="575"/>
      <c r="I450" s="575"/>
      <c r="J450" s="575"/>
      <c r="K450" s="575"/>
    </row>
    <row r="451" spans="1:11" ht="30" x14ac:dyDescent="0.25">
      <c r="A451" s="573"/>
      <c r="B451" s="573"/>
      <c r="C451" s="574" t="s">
        <v>21</v>
      </c>
      <c r="D451" s="575"/>
      <c r="E451" s="575"/>
      <c r="F451" s="575"/>
      <c r="G451" s="575"/>
      <c r="H451" s="575"/>
      <c r="I451" s="575"/>
      <c r="J451" s="575"/>
      <c r="K451" s="575"/>
    </row>
    <row r="452" spans="1:11" ht="16.5" customHeight="1" x14ac:dyDescent="0.25">
      <c r="A452" s="573" t="s">
        <v>73</v>
      </c>
      <c r="B452" s="573" t="s">
        <v>24</v>
      </c>
      <c r="C452" s="574" t="s">
        <v>15</v>
      </c>
      <c r="D452" s="575">
        <f>D453+D455+D457+D458</f>
        <v>10010</v>
      </c>
      <c r="E452" s="575">
        <f>E453+E455</f>
        <v>10010</v>
      </c>
      <c r="F452" s="575">
        <f>F453+F455</f>
        <v>10010</v>
      </c>
      <c r="G452" s="575">
        <f>G453+G455</f>
        <v>3319.5</v>
      </c>
      <c r="H452" s="575">
        <f>H453+H455+H457+H458</f>
        <v>3639.5</v>
      </c>
      <c r="I452" s="575">
        <f>H452/D452*100</f>
        <v>36.358641358641357</v>
      </c>
      <c r="J452" s="575">
        <f>G452/E452*100</f>
        <v>33.161838161838162</v>
      </c>
      <c r="K452" s="575">
        <f>G452/F452*100</f>
        <v>33.161838161838162</v>
      </c>
    </row>
    <row r="453" spans="1:11" ht="15" x14ac:dyDescent="0.25">
      <c r="A453" s="573"/>
      <c r="B453" s="573"/>
      <c r="C453" s="574" t="s">
        <v>16</v>
      </c>
      <c r="D453" s="575">
        <v>10010</v>
      </c>
      <c r="E453" s="575">
        <v>10010</v>
      </c>
      <c r="F453" s="575">
        <v>10010</v>
      </c>
      <c r="G453" s="575">
        <v>3319.5</v>
      </c>
      <c r="H453" s="575">
        <v>3639.5</v>
      </c>
      <c r="I453" s="575">
        <f>H453/D453*100</f>
        <v>36.358641358641357</v>
      </c>
      <c r="J453" s="575">
        <f>G453/E453*100</f>
        <v>33.161838161838162</v>
      </c>
      <c r="K453" s="575">
        <f>G453/F453*100</f>
        <v>33.161838161838162</v>
      </c>
    </row>
    <row r="454" spans="1:11" ht="60" x14ac:dyDescent="0.25">
      <c r="A454" s="573"/>
      <c r="B454" s="573"/>
      <c r="C454" s="574" t="s">
        <v>17</v>
      </c>
      <c r="D454" s="575"/>
      <c r="E454" s="575"/>
      <c r="F454" s="575"/>
      <c r="G454" s="575"/>
      <c r="H454" s="575"/>
      <c r="I454" s="575"/>
      <c r="J454" s="575"/>
      <c r="K454" s="575"/>
    </row>
    <row r="455" spans="1:11" ht="30" x14ac:dyDescent="0.25">
      <c r="A455" s="573"/>
      <c r="B455" s="573"/>
      <c r="C455" s="574" t="s">
        <v>18</v>
      </c>
      <c r="D455" s="575"/>
      <c r="E455" s="575"/>
      <c r="F455" s="575"/>
      <c r="G455" s="575"/>
      <c r="H455" s="575"/>
      <c r="I455" s="575"/>
      <c r="J455" s="575"/>
      <c r="K455" s="575"/>
    </row>
    <row r="456" spans="1:11" ht="60" x14ac:dyDescent="0.25">
      <c r="A456" s="573"/>
      <c r="B456" s="573"/>
      <c r="C456" s="574" t="s">
        <v>19</v>
      </c>
      <c r="D456" s="575"/>
      <c r="E456" s="575"/>
      <c r="F456" s="575"/>
      <c r="G456" s="575"/>
      <c r="H456" s="575"/>
      <c r="I456" s="575"/>
      <c r="J456" s="575"/>
      <c r="K456" s="575"/>
    </row>
    <row r="457" spans="1:11" ht="30" x14ac:dyDescent="0.25">
      <c r="A457" s="573"/>
      <c r="B457" s="573"/>
      <c r="C457" s="574" t="s">
        <v>20</v>
      </c>
      <c r="D457" s="575"/>
      <c r="E457" s="575"/>
      <c r="F457" s="575"/>
      <c r="G457" s="575"/>
      <c r="H457" s="575"/>
      <c r="I457" s="575"/>
      <c r="J457" s="575"/>
      <c r="K457" s="575"/>
    </row>
    <row r="458" spans="1:11" ht="30" x14ac:dyDescent="0.25">
      <c r="A458" s="573"/>
      <c r="B458" s="573"/>
      <c r="C458" s="574" t="s">
        <v>21</v>
      </c>
      <c r="D458" s="575"/>
      <c r="E458" s="575"/>
      <c r="F458" s="575"/>
      <c r="G458" s="575"/>
      <c r="H458" s="575"/>
      <c r="I458" s="575"/>
      <c r="J458" s="575"/>
      <c r="K458" s="575"/>
    </row>
    <row r="459" spans="1:11" ht="16.5" customHeight="1" x14ac:dyDescent="0.25">
      <c r="A459" s="573" t="s">
        <v>74</v>
      </c>
      <c r="B459" s="573" t="s">
        <v>24</v>
      </c>
      <c r="C459" s="574" t="s">
        <v>15</v>
      </c>
      <c r="D459" s="575">
        <f>D460+D462+D464+D465</f>
        <v>100</v>
      </c>
      <c r="E459" s="575">
        <f>E460+E462</f>
        <v>100</v>
      </c>
      <c r="F459" s="575">
        <f>F460+F462</f>
        <v>90.1</v>
      </c>
      <c r="G459" s="575"/>
      <c r="H459" s="575"/>
      <c r="I459" s="575">
        <f>H459/D459*100</f>
        <v>0</v>
      </c>
      <c r="J459" s="575">
        <f>G459/E459*100</f>
        <v>0</v>
      </c>
      <c r="K459" s="575">
        <f>G459/F459*100</f>
        <v>0</v>
      </c>
    </row>
    <row r="460" spans="1:11" ht="15" x14ac:dyDescent="0.25">
      <c r="A460" s="573"/>
      <c r="B460" s="573"/>
      <c r="C460" s="574" t="s">
        <v>16</v>
      </c>
      <c r="D460" s="575">
        <v>100</v>
      </c>
      <c r="E460" s="575">
        <v>100</v>
      </c>
      <c r="F460" s="575">
        <v>90.1</v>
      </c>
      <c r="G460" s="575"/>
      <c r="H460" s="575"/>
      <c r="I460" s="575">
        <f>H460/D460*100</f>
        <v>0</v>
      </c>
      <c r="J460" s="575">
        <f>G460/E460*100</f>
        <v>0</v>
      </c>
      <c r="K460" s="575">
        <f>G460/F460*100</f>
        <v>0</v>
      </c>
    </row>
    <row r="461" spans="1:11" ht="60" x14ac:dyDescent="0.25">
      <c r="A461" s="573"/>
      <c r="B461" s="573"/>
      <c r="C461" s="574" t="s">
        <v>17</v>
      </c>
      <c r="D461" s="603"/>
      <c r="E461" s="576"/>
      <c r="F461" s="576"/>
      <c r="G461" s="576"/>
      <c r="H461" s="576"/>
      <c r="I461" s="576"/>
      <c r="J461" s="576"/>
      <c r="K461" s="576"/>
    </row>
    <row r="462" spans="1:11" ht="30" x14ac:dyDescent="0.25">
      <c r="A462" s="573"/>
      <c r="B462" s="573"/>
      <c r="C462" s="574" t="s">
        <v>18</v>
      </c>
      <c r="D462" s="603"/>
      <c r="E462" s="576"/>
      <c r="F462" s="576"/>
      <c r="G462" s="576"/>
      <c r="H462" s="576"/>
      <c r="I462" s="576"/>
      <c r="J462" s="576"/>
      <c r="K462" s="576"/>
    </row>
    <row r="463" spans="1:11" ht="60" x14ac:dyDescent="0.25">
      <c r="A463" s="573"/>
      <c r="B463" s="573"/>
      <c r="C463" s="574" t="s">
        <v>19</v>
      </c>
      <c r="D463" s="603"/>
      <c r="E463" s="576"/>
      <c r="F463" s="576"/>
      <c r="G463" s="576"/>
      <c r="H463" s="576"/>
      <c r="I463" s="576"/>
      <c r="J463" s="576"/>
      <c r="K463" s="576"/>
    </row>
    <row r="464" spans="1:11" ht="30" x14ac:dyDescent="0.25">
      <c r="A464" s="573"/>
      <c r="B464" s="573"/>
      <c r="C464" s="574" t="s">
        <v>20</v>
      </c>
      <c r="D464" s="603"/>
      <c r="E464" s="576"/>
      <c r="F464" s="576"/>
      <c r="G464" s="576"/>
      <c r="H464" s="576"/>
      <c r="I464" s="576"/>
      <c r="J464" s="576"/>
      <c r="K464" s="576"/>
    </row>
    <row r="465" spans="1:11" ht="30" x14ac:dyDescent="0.25">
      <c r="A465" s="573"/>
      <c r="B465" s="573"/>
      <c r="C465" s="574" t="s">
        <v>21</v>
      </c>
      <c r="D465" s="604"/>
      <c r="E465" s="576"/>
      <c r="F465" s="576"/>
      <c r="G465" s="576"/>
      <c r="H465" s="576"/>
      <c r="I465" s="576"/>
      <c r="J465" s="576"/>
      <c r="K465" s="576"/>
    </row>
    <row r="466" spans="1:11" ht="15" x14ac:dyDescent="0.25">
      <c r="A466" s="583" t="s">
        <v>567</v>
      </c>
      <c r="B466" s="583" t="s">
        <v>27</v>
      </c>
      <c r="C466" s="574" t="s">
        <v>15</v>
      </c>
      <c r="D466" s="604"/>
      <c r="E466" s="576">
        <f>E473+E480</f>
        <v>6000</v>
      </c>
      <c r="F466" s="576">
        <f>F473+F480</f>
        <v>6000</v>
      </c>
      <c r="G466" s="576"/>
      <c r="H466" s="576"/>
      <c r="I466" s="576"/>
      <c r="J466" s="576"/>
      <c r="K466" s="576"/>
    </row>
    <row r="467" spans="1:11" ht="15" x14ac:dyDescent="0.25">
      <c r="A467" s="598"/>
      <c r="B467" s="598"/>
      <c r="C467" s="574" t="s">
        <v>16</v>
      </c>
      <c r="D467" s="604"/>
      <c r="E467" s="576">
        <f>E474+E481</f>
        <v>6000</v>
      </c>
      <c r="F467" s="576">
        <f>F474+F481</f>
        <v>6000</v>
      </c>
      <c r="G467" s="576"/>
      <c r="H467" s="576"/>
      <c r="I467" s="576"/>
      <c r="J467" s="576"/>
      <c r="K467" s="576"/>
    </row>
    <row r="468" spans="1:11" ht="60" x14ac:dyDescent="0.25">
      <c r="A468" s="598"/>
      <c r="B468" s="598"/>
      <c r="C468" s="574" t="s">
        <v>17</v>
      </c>
      <c r="D468" s="604"/>
      <c r="E468" s="576"/>
      <c r="F468" s="576"/>
      <c r="G468" s="576"/>
      <c r="H468" s="576"/>
      <c r="I468" s="576"/>
      <c r="J468" s="576"/>
      <c r="K468" s="576"/>
    </row>
    <row r="469" spans="1:11" ht="30" x14ac:dyDescent="0.25">
      <c r="A469" s="598"/>
      <c r="B469" s="598"/>
      <c r="C469" s="574" t="s">
        <v>18</v>
      </c>
      <c r="D469" s="604"/>
      <c r="E469" s="576"/>
      <c r="F469" s="576"/>
      <c r="G469" s="576"/>
      <c r="H469" s="576"/>
      <c r="I469" s="576"/>
      <c r="J469" s="576"/>
      <c r="K469" s="576"/>
    </row>
    <row r="470" spans="1:11" ht="60" x14ac:dyDescent="0.25">
      <c r="A470" s="598"/>
      <c r="B470" s="598"/>
      <c r="C470" s="574" t="s">
        <v>19</v>
      </c>
      <c r="D470" s="604"/>
      <c r="E470" s="576"/>
      <c r="F470" s="576"/>
      <c r="G470" s="576"/>
      <c r="H470" s="576"/>
      <c r="I470" s="576"/>
      <c r="J470" s="576"/>
      <c r="K470" s="576"/>
    </row>
    <row r="471" spans="1:11" ht="30" x14ac:dyDescent="0.25">
      <c r="A471" s="598"/>
      <c r="B471" s="598"/>
      <c r="C471" s="574" t="s">
        <v>20</v>
      </c>
      <c r="D471" s="604"/>
      <c r="E471" s="576"/>
      <c r="F471" s="576"/>
      <c r="G471" s="576"/>
      <c r="H471" s="576"/>
      <c r="I471" s="576"/>
      <c r="J471" s="576"/>
      <c r="K471" s="576"/>
    </row>
    <row r="472" spans="1:11" ht="30" x14ac:dyDescent="0.25">
      <c r="A472" s="599"/>
      <c r="B472" s="599"/>
      <c r="C472" s="574" t="s">
        <v>21</v>
      </c>
      <c r="D472" s="604"/>
      <c r="E472" s="576"/>
      <c r="F472" s="576"/>
      <c r="G472" s="576"/>
      <c r="H472" s="576"/>
      <c r="I472" s="576"/>
      <c r="J472" s="576"/>
      <c r="K472" s="576"/>
    </row>
    <row r="473" spans="1:11" ht="15" x14ac:dyDescent="0.25">
      <c r="A473" s="605" t="s">
        <v>568</v>
      </c>
      <c r="B473" s="605" t="s">
        <v>27</v>
      </c>
      <c r="C473" s="574" t="s">
        <v>15</v>
      </c>
      <c r="D473" s="604"/>
      <c r="E473" s="576">
        <v>5000</v>
      </c>
      <c r="F473" s="576">
        <v>5000</v>
      </c>
      <c r="G473" s="576"/>
      <c r="H473" s="576"/>
      <c r="I473" s="576"/>
      <c r="J473" s="576"/>
      <c r="K473" s="576"/>
    </row>
    <row r="474" spans="1:11" ht="15" x14ac:dyDescent="0.25">
      <c r="A474" s="606"/>
      <c r="B474" s="606"/>
      <c r="C474" s="574" t="s">
        <v>16</v>
      </c>
      <c r="D474" s="604"/>
      <c r="E474" s="576">
        <v>5000</v>
      </c>
      <c r="F474" s="576">
        <v>5000</v>
      </c>
      <c r="G474" s="576"/>
      <c r="H474" s="576"/>
      <c r="I474" s="576"/>
      <c r="J474" s="576"/>
      <c r="K474" s="576"/>
    </row>
    <row r="475" spans="1:11" ht="60" x14ac:dyDescent="0.25">
      <c r="A475" s="606"/>
      <c r="B475" s="606"/>
      <c r="C475" s="574" t="s">
        <v>17</v>
      </c>
      <c r="D475" s="604"/>
      <c r="E475" s="576"/>
      <c r="F475" s="576"/>
      <c r="G475" s="576"/>
      <c r="H475" s="576"/>
      <c r="I475" s="576"/>
      <c r="J475" s="576"/>
      <c r="K475" s="576"/>
    </row>
    <row r="476" spans="1:11" ht="30" x14ac:dyDescent="0.25">
      <c r="A476" s="606"/>
      <c r="B476" s="606"/>
      <c r="C476" s="574" t="s">
        <v>18</v>
      </c>
      <c r="D476" s="604"/>
      <c r="E476" s="576"/>
      <c r="F476" s="576"/>
      <c r="G476" s="576"/>
      <c r="H476" s="576"/>
      <c r="I476" s="576"/>
      <c r="J476" s="576"/>
      <c r="K476" s="576"/>
    </row>
    <row r="477" spans="1:11" ht="60" x14ac:dyDescent="0.25">
      <c r="A477" s="606"/>
      <c r="B477" s="606"/>
      <c r="C477" s="574" t="s">
        <v>19</v>
      </c>
      <c r="D477" s="604"/>
      <c r="E477" s="576"/>
      <c r="F477" s="576"/>
      <c r="G477" s="576"/>
      <c r="H477" s="576"/>
      <c r="I477" s="576"/>
      <c r="J477" s="576"/>
      <c r="K477" s="576"/>
    </row>
    <row r="478" spans="1:11" ht="30" x14ac:dyDescent="0.25">
      <c r="A478" s="606"/>
      <c r="B478" s="606"/>
      <c r="C478" s="574" t="s">
        <v>20</v>
      </c>
      <c r="D478" s="604"/>
      <c r="E478" s="576"/>
      <c r="F478" s="576"/>
      <c r="G478" s="576"/>
      <c r="H478" s="576"/>
      <c r="I478" s="576"/>
      <c r="J478" s="576"/>
      <c r="K478" s="576"/>
    </row>
    <row r="479" spans="1:11" ht="30" x14ac:dyDescent="0.25">
      <c r="A479" s="607"/>
      <c r="B479" s="607"/>
      <c r="C479" s="574" t="s">
        <v>21</v>
      </c>
      <c r="D479" s="604"/>
      <c r="E479" s="576"/>
      <c r="F479" s="576"/>
      <c r="G479" s="576"/>
      <c r="H479" s="576"/>
      <c r="I479" s="576"/>
      <c r="J479" s="576"/>
      <c r="K479" s="576"/>
    </row>
    <row r="480" spans="1:11" ht="15" x14ac:dyDescent="0.25">
      <c r="A480" s="605" t="s">
        <v>569</v>
      </c>
      <c r="B480" s="605" t="s">
        <v>27</v>
      </c>
      <c r="C480" s="574" t="s">
        <v>15</v>
      </c>
      <c r="D480" s="604"/>
      <c r="E480" s="576">
        <v>1000</v>
      </c>
      <c r="F480" s="576">
        <v>1000</v>
      </c>
      <c r="G480" s="576"/>
      <c r="H480" s="576"/>
      <c r="I480" s="576"/>
      <c r="J480" s="576"/>
      <c r="K480" s="576"/>
    </row>
    <row r="481" spans="1:11" ht="15" x14ac:dyDescent="0.25">
      <c r="A481" s="606"/>
      <c r="B481" s="606"/>
      <c r="C481" s="574" t="s">
        <v>16</v>
      </c>
      <c r="D481" s="604"/>
      <c r="E481" s="576">
        <v>1000</v>
      </c>
      <c r="F481" s="576">
        <v>1000</v>
      </c>
      <c r="G481" s="576"/>
      <c r="H481" s="576"/>
      <c r="I481" s="576"/>
      <c r="J481" s="576"/>
      <c r="K481" s="576"/>
    </row>
    <row r="482" spans="1:11" ht="60" x14ac:dyDescent="0.25">
      <c r="A482" s="606"/>
      <c r="B482" s="606"/>
      <c r="C482" s="574" t="s">
        <v>17</v>
      </c>
      <c r="D482" s="604"/>
      <c r="E482" s="576"/>
      <c r="F482" s="576"/>
      <c r="G482" s="576"/>
      <c r="H482" s="576"/>
      <c r="I482" s="576"/>
      <c r="J482" s="576"/>
      <c r="K482" s="576"/>
    </row>
    <row r="483" spans="1:11" ht="30" x14ac:dyDescent="0.25">
      <c r="A483" s="606"/>
      <c r="B483" s="606"/>
      <c r="C483" s="574" t="s">
        <v>18</v>
      </c>
      <c r="D483" s="604"/>
      <c r="E483" s="576"/>
      <c r="F483" s="576"/>
      <c r="G483" s="576"/>
      <c r="H483" s="576"/>
      <c r="I483" s="576"/>
      <c r="J483" s="576"/>
      <c r="K483" s="576"/>
    </row>
    <row r="484" spans="1:11" ht="60" x14ac:dyDescent="0.25">
      <c r="A484" s="606"/>
      <c r="B484" s="606"/>
      <c r="C484" s="574" t="s">
        <v>19</v>
      </c>
      <c r="D484" s="604"/>
      <c r="E484" s="576"/>
      <c r="F484" s="576"/>
      <c r="G484" s="576"/>
      <c r="H484" s="576"/>
      <c r="I484" s="576"/>
      <c r="J484" s="576"/>
      <c r="K484" s="576"/>
    </row>
    <row r="485" spans="1:11" ht="30" x14ac:dyDescent="0.25">
      <c r="A485" s="606"/>
      <c r="B485" s="606"/>
      <c r="C485" s="574" t="s">
        <v>20</v>
      </c>
      <c r="D485" s="604"/>
      <c r="E485" s="576"/>
      <c r="F485" s="576"/>
      <c r="G485" s="576"/>
      <c r="H485" s="576"/>
      <c r="I485" s="576"/>
      <c r="J485" s="576"/>
      <c r="K485" s="576"/>
    </row>
    <row r="486" spans="1:11" ht="30" x14ac:dyDescent="0.25">
      <c r="A486" s="607"/>
      <c r="B486" s="607"/>
      <c r="C486" s="574" t="s">
        <v>21</v>
      </c>
      <c r="D486" s="604"/>
      <c r="E486" s="576"/>
      <c r="F486" s="576"/>
      <c r="G486" s="576"/>
      <c r="H486" s="576"/>
      <c r="I486" s="576"/>
      <c r="J486" s="576"/>
      <c r="K486" s="576"/>
    </row>
    <row r="487" spans="1:11" ht="15" x14ac:dyDescent="0.25">
      <c r="A487" s="583" t="s">
        <v>564</v>
      </c>
      <c r="B487" s="583" t="s">
        <v>24</v>
      </c>
      <c r="C487" s="574" t="s">
        <v>15</v>
      </c>
      <c r="D487" s="604">
        <f>D488+D490</f>
        <v>1655293.4</v>
      </c>
      <c r="E487" s="604">
        <f>E488+E490</f>
        <v>1655293.4</v>
      </c>
      <c r="F487" s="604">
        <f>F488+F490</f>
        <v>1655293.4</v>
      </c>
      <c r="G487" s="576"/>
      <c r="H487" s="576"/>
      <c r="I487" s="576"/>
      <c r="J487" s="576"/>
      <c r="K487" s="576"/>
    </row>
    <row r="488" spans="1:11" ht="15" x14ac:dyDescent="0.25">
      <c r="A488" s="598"/>
      <c r="B488" s="598"/>
      <c r="C488" s="574" t="s">
        <v>16</v>
      </c>
      <c r="D488" s="604">
        <f>D495+D503+D510</f>
        <v>126835.70000000001</v>
      </c>
      <c r="E488" s="604">
        <f>E495+E503+E510</f>
        <v>126835.70000000001</v>
      </c>
      <c r="F488" s="604">
        <f>F495+F503+F510</f>
        <v>126835.70000000001</v>
      </c>
      <c r="G488" s="576"/>
      <c r="H488" s="576"/>
      <c r="I488" s="576"/>
      <c r="J488" s="576"/>
      <c r="K488" s="576"/>
    </row>
    <row r="489" spans="1:11" ht="60" x14ac:dyDescent="0.25">
      <c r="A489" s="598"/>
      <c r="B489" s="598"/>
      <c r="C489" s="574" t="s">
        <v>17</v>
      </c>
      <c r="D489" s="604">
        <f t="shared" ref="D489:F491" si="32">D496+D504+D511</f>
        <v>0</v>
      </c>
      <c r="E489" s="604">
        <f>E496+E504+E511</f>
        <v>126835.70000000001</v>
      </c>
      <c r="F489" s="604">
        <f>F496+F504+F511</f>
        <v>126835.70000000001</v>
      </c>
      <c r="G489" s="576"/>
      <c r="H489" s="576"/>
      <c r="I489" s="576"/>
      <c r="J489" s="576"/>
      <c r="K489" s="576"/>
    </row>
    <row r="490" spans="1:11" ht="30" x14ac:dyDescent="0.25">
      <c r="A490" s="598"/>
      <c r="B490" s="598"/>
      <c r="C490" s="574" t="s">
        <v>18</v>
      </c>
      <c r="D490" s="604">
        <f t="shared" si="32"/>
        <v>1528457.7</v>
      </c>
      <c r="E490" s="604">
        <f t="shared" si="32"/>
        <v>1528457.7</v>
      </c>
      <c r="F490" s="604">
        <f t="shared" si="32"/>
        <v>1528457.7</v>
      </c>
      <c r="G490" s="576"/>
      <c r="H490" s="576"/>
      <c r="I490" s="576"/>
      <c r="J490" s="576"/>
      <c r="K490" s="576"/>
    </row>
    <row r="491" spans="1:11" ht="60" x14ac:dyDescent="0.25">
      <c r="A491" s="598"/>
      <c r="B491" s="598"/>
      <c r="C491" s="574" t="s">
        <v>19</v>
      </c>
      <c r="D491" s="604"/>
      <c r="E491" s="604">
        <f t="shared" si="32"/>
        <v>1528457.7</v>
      </c>
      <c r="F491" s="604">
        <f t="shared" si="32"/>
        <v>1528457.7</v>
      </c>
      <c r="G491" s="576"/>
      <c r="H491" s="576"/>
      <c r="I491" s="576"/>
      <c r="J491" s="576"/>
      <c r="K491" s="576"/>
    </row>
    <row r="492" spans="1:11" ht="30" x14ac:dyDescent="0.25">
      <c r="A492" s="598"/>
      <c r="B492" s="598"/>
      <c r="C492" s="574" t="s">
        <v>20</v>
      </c>
      <c r="D492" s="604"/>
      <c r="E492" s="576"/>
      <c r="F492" s="576"/>
      <c r="G492" s="576"/>
      <c r="H492" s="576"/>
      <c r="I492" s="576"/>
      <c r="J492" s="576"/>
      <c r="K492" s="576"/>
    </row>
    <row r="493" spans="1:11" ht="30" x14ac:dyDescent="0.25">
      <c r="A493" s="599"/>
      <c r="B493" s="599"/>
      <c r="C493" s="574" t="s">
        <v>21</v>
      </c>
      <c r="D493" s="604"/>
      <c r="E493" s="576"/>
      <c r="F493" s="576"/>
      <c r="G493" s="576"/>
      <c r="H493" s="576"/>
      <c r="I493" s="576"/>
      <c r="J493" s="576"/>
      <c r="K493" s="576"/>
    </row>
    <row r="494" spans="1:11" ht="15" x14ac:dyDescent="0.25">
      <c r="A494" s="573" t="s">
        <v>563</v>
      </c>
      <c r="B494" s="600" t="s">
        <v>24</v>
      </c>
      <c r="C494" s="608" t="s">
        <v>15</v>
      </c>
      <c r="D494" s="603">
        <f>D495+D497</f>
        <v>613851.1</v>
      </c>
      <c r="E494" s="603">
        <f>E495+E497</f>
        <v>613851.1</v>
      </c>
      <c r="F494" s="603">
        <f>F495+F497</f>
        <v>613851.1</v>
      </c>
      <c r="G494" s="576">
        <v>0</v>
      </c>
      <c r="H494" s="576">
        <v>0</v>
      </c>
      <c r="I494" s="576">
        <v>0</v>
      </c>
      <c r="J494" s="576"/>
      <c r="K494" s="576"/>
    </row>
    <row r="495" spans="1:11" ht="15" x14ac:dyDescent="0.25">
      <c r="A495" s="609"/>
      <c r="B495" s="610"/>
      <c r="C495" s="608" t="s">
        <v>16</v>
      </c>
      <c r="D495" s="603">
        <v>12277</v>
      </c>
      <c r="E495" s="603">
        <v>12277</v>
      </c>
      <c r="F495" s="603">
        <v>12277</v>
      </c>
      <c r="G495" s="576">
        <v>0</v>
      </c>
      <c r="H495" s="576">
        <v>0</v>
      </c>
      <c r="I495" s="576">
        <v>0</v>
      </c>
      <c r="J495" s="576"/>
      <c r="K495" s="576"/>
    </row>
    <row r="496" spans="1:11" ht="60" x14ac:dyDescent="0.25">
      <c r="A496" s="609"/>
      <c r="B496" s="610"/>
      <c r="C496" s="608" t="s">
        <v>17</v>
      </c>
      <c r="D496" s="603">
        <v>0</v>
      </c>
      <c r="E496" s="603">
        <v>12277</v>
      </c>
      <c r="F496" s="603">
        <v>12277</v>
      </c>
      <c r="G496" s="576">
        <v>0</v>
      </c>
      <c r="H496" s="576">
        <v>0</v>
      </c>
      <c r="I496" s="576"/>
      <c r="J496" s="576"/>
      <c r="K496" s="576"/>
    </row>
    <row r="497" spans="1:11" ht="30" x14ac:dyDescent="0.25">
      <c r="A497" s="609"/>
      <c r="B497" s="610"/>
      <c r="C497" s="608" t="s">
        <v>18</v>
      </c>
      <c r="D497" s="603">
        <v>601574.1</v>
      </c>
      <c r="E497" s="603">
        <v>601574.1</v>
      </c>
      <c r="F497" s="603">
        <v>601574.1</v>
      </c>
      <c r="G497" s="576">
        <v>0</v>
      </c>
      <c r="H497" s="576">
        <v>0</v>
      </c>
      <c r="I497" s="576">
        <v>0</v>
      </c>
      <c r="J497" s="576"/>
      <c r="K497" s="576"/>
    </row>
    <row r="498" spans="1:11" ht="60" x14ac:dyDescent="0.25">
      <c r="A498" s="609"/>
      <c r="B498" s="610"/>
      <c r="C498" s="608" t="s">
        <v>19</v>
      </c>
      <c r="D498" s="603">
        <v>0</v>
      </c>
      <c r="E498" s="603">
        <v>601574.1</v>
      </c>
      <c r="F498" s="603">
        <v>601574.1</v>
      </c>
      <c r="G498" s="576">
        <v>0</v>
      </c>
      <c r="H498" s="576">
        <v>0</v>
      </c>
      <c r="I498" s="576"/>
      <c r="J498" s="576"/>
      <c r="K498" s="576"/>
    </row>
    <row r="499" spans="1:11" ht="30" x14ac:dyDescent="0.25">
      <c r="A499" s="609"/>
      <c r="B499" s="610"/>
      <c r="C499" s="608" t="s">
        <v>20</v>
      </c>
      <c r="D499" s="603">
        <v>0</v>
      </c>
      <c r="E499" s="603">
        <v>0</v>
      </c>
      <c r="F499" s="576"/>
      <c r="G499" s="576"/>
      <c r="H499" s="576"/>
      <c r="I499" s="576"/>
      <c r="J499" s="576"/>
      <c r="K499" s="576"/>
    </row>
    <row r="500" spans="1:11" ht="30" x14ac:dyDescent="0.25">
      <c r="A500" s="609"/>
      <c r="B500" s="610"/>
      <c r="C500" s="608" t="s">
        <v>21</v>
      </c>
      <c r="D500" s="603">
        <v>0</v>
      </c>
      <c r="E500" s="603">
        <v>0</v>
      </c>
      <c r="F500" s="576"/>
      <c r="G500" s="576"/>
      <c r="H500" s="576"/>
      <c r="I500" s="576"/>
      <c r="J500" s="576"/>
      <c r="K500" s="576"/>
    </row>
    <row r="501" spans="1:11" ht="15" x14ac:dyDescent="0.25">
      <c r="A501" s="611" t="s">
        <v>39</v>
      </c>
      <c r="B501" s="612"/>
      <c r="C501" s="612"/>
      <c r="D501" s="612"/>
      <c r="E501" s="612"/>
      <c r="F501" s="612"/>
      <c r="G501" s="612"/>
      <c r="H501" s="612"/>
      <c r="I501" s="612"/>
      <c r="J501" s="612"/>
      <c r="K501" s="612"/>
    </row>
    <row r="502" spans="1:11" ht="15" x14ac:dyDescent="0.25">
      <c r="A502" s="583" t="s">
        <v>565</v>
      </c>
      <c r="B502" s="613" t="s">
        <v>24</v>
      </c>
      <c r="C502" s="608" t="s">
        <v>15</v>
      </c>
      <c r="D502" s="603">
        <f>D503+D505</f>
        <v>1034432.7</v>
      </c>
      <c r="E502" s="603">
        <f>E503+E505</f>
        <v>1034432.7</v>
      </c>
      <c r="F502" s="603">
        <f>F503+F505</f>
        <v>1034432.7</v>
      </c>
      <c r="G502" s="576"/>
      <c r="H502" s="576"/>
      <c r="I502" s="576"/>
      <c r="J502" s="576"/>
      <c r="K502" s="576"/>
    </row>
    <row r="503" spans="1:11" ht="15" x14ac:dyDescent="0.25">
      <c r="A503" s="598"/>
      <c r="B503" s="614"/>
      <c r="C503" s="608" t="s">
        <v>16</v>
      </c>
      <c r="D503" s="603">
        <v>113787.6</v>
      </c>
      <c r="E503" s="603">
        <v>113787.6</v>
      </c>
      <c r="F503" s="603">
        <v>113787.6</v>
      </c>
      <c r="G503" s="576"/>
      <c r="H503" s="576"/>
      <c r="I503" s="576"/>
      <c r="J503" s="576"/>
      <c r="K503" s="576"/>
    </row>
    <row r="504" spans="1:11" ht="60" x14ac:dyDescent="0.25">
      <c r="A504" s="598"/>
      <c r="B504" s="614"/>
      <c r="C504" s="608" t="s">
        <v>17</v>
      </c>
      <c r="D504" s="603"/>
      <c r="E504" s="603">
        <v>113787.6</v>
      </c>
      <c r="F504" s="603">
        <v>113787.6</v>
      </c>
      <c r="G504" s="576"/>
      <c r="H504" s="576"/>
      <c r="I504" s="576"/>
      <c r="J504" s="576"/>
      <c r="K504" s="576"/>
    </row>
    <row r="505" spans="1:11" ht="30" x14ac:dyDescent="0.25">
      <c r="A505" s="598"/>
      <c r="B505" s="614"/>
      <c r="C505" s="608" t="s">
        <v>18</v>
      </c>
      <c r="D505" s="603">
        <v>920645.1</v>
      </c>
      <c r="E505" s="603">
        <v>920645.1</v>
      </c>
      <c r="F505" s="603">
        <v>920645.1</v>
      </c>
      <c r="G505" s="576"/>
      <c r="H505" s="576"/>
      <c r="I505" s="576"/>
      <c r="J505" s="576"/>
      <c r="K505" s="576"/>
    </row>
    <row r="506" spans="1:11" ht="60" x14ac:dyDescent="0.25">
      <c r="A506" s="598"/>
      <c r="B506" s="614"/>
      <c r="C506" s="608" t="s">
        <v>19</v>
      </c>
      <c r="D506" s="603"/>
      <c r="E506" s="603">
        <v>920645.1</v>
      </c>
      <c r="F506" s="603">
        <v>920645.1</v>
      </c>
      <c r="G506" s="576"/>
      <c r="H506" s="576"/>
      <c r="I506" s="576"/>
      <c r="J506" s="576"/>
      <c r="K506" s="576"/>
    </row>
    <row r="507" spans="1:11" ht="30" x14ac:dyDescent="0.25">
      <c r="A507" s="598"/>
      <c r="B507" s="614"/>
      <c r="C507" s="608" t="s">
        <v>20</v>
      </c>
      <c r="D507" s="603"/>
      <c r="E507" s="576"/>
      <c r="F507" s="576"/>
      <c r="G507" s="576"/>
      <c r="H507" s="576"/>
      <c r="I507" s="576"/>
      <c r="J507" s="576"/>
      <c r="K507" s="576"/>
    </row>
    <row r="508" spans="1:11" ht="30" x14ac:dyDescent="0.25">
      <c r="A508" s="599"/>
      <c r="B508" s="615"/>
      <c r="C508" s="608" t="s">
        <v>21</v>
      </c>
      <c r="D508" s="603"/>
      <c r="E508" s="576"/>
      <c r="F508" s="576"/>
      <c r="G508" s="576"/>
      <c r="H508" s="576"/>
      <c r="I508" s="576"/>
      <c r="J508" s="576"/>
      <c r="K508" s="576"/>
    </row>
    <row r="509" spans="1:11" ht="15" x14ac:dyDescent="0.25">
      <c r="A509" s="583" t="s">
        <v>566</v>
      </c>
      <c r="B509" s="613" t="s">
        <v>24</v>
      </c>
      <c r="C509" s="608" t="s">
        <v>15</v>
      </c>
      <c r="D509" s="603">
        <f>D510+D512</f>
        <v>7009.6</v>
      </c>
      <c r="E509" s="603">
        <f>E510+E512</f>
        <v>7009.6</v>
      </c>
      <c r="F509" s="603">
        <f>F510+F512</f>
        <v>7009.6</v>
      </c>
      <c r="G509" s="576"/>
      <c r="H509" s="576"/>
      <c r="I509" s="576"/>
      <c r="J509" s="576"/>
      <c r="K509" s="576"/>
    </row>
    <row r="510" spans="1:11" ht="15" x14ac:dyDescent="0.25">
      <c r="A510" s="598"/>
      <c r="B510" s="614"/>
      <c r="C510" s="608" t="s">
        <v>16</v>
      </c>
      <c r="D510" s="603">
        <v>771.1</v>
      </c>
      <c r="E510" s="603">
        <v>771.1</v>
      </c>
      <c r="F510" s="603">
        <v>771.1</v>
      </c>
      <c r="G510" s="576"/>
      <c r="H510" s="576"/>
      <c r="I510" s="576"/>
      <c r="J510" s="576"/>
      <c r="K510" s="576"/>
    </row>
    <row r="511" spans="1:11" ht="60" x14ac:dyDescent="0.25">
      <c r="A511" s="598"/>
      <c r="B511" s="614"/>
      <c r="C511" s="608" t="s">
        <v>17</v>
      </c>
      <c r="D511" s="603"/>
      <c r="E511" s="603">
        <v>771.1</v>
      </c>
      <c r="F511" s="603">
        <v>771.1</v>
      </c>
      <c r="G511" s="576"/>
      <c r="H511" s="576"/>
      <c r="I511" s="576"/>
      <c r="J511" s="576"/>
      <c r="K511" s="576"/>
    </row>
    <row r="512" spans="1:11" ht="30" x14ac:dyDescent="0.25">
      <c r="A512" s="598"/>
      <c r="B512" s="614"/>
      <c r="C512" s="608" t="s">
        <v>18</v>
      </c>
      <c r="D512" s="603">
        <v>6238.5</v>
      </c>
      <c r="E512" s="603">
        <v>6238.5</v>
      </c>
      <c r="F512" s="603">
        <v>6238.5</v>
      </c>
      <c r="G512" s="576"/>
      <c r="H512" s="576"/>
      <c r="I512" s="576"/>
      <c r="J512" s="576"/>
      <c r="K512" s="576"/>
    </row>
    <row r="513" spans="1:11" ht="60" x14ac:dyDescent="0.25">
      <c r="A513" s="598"/>
      <c r="B513" s="614"/>
      <c r="C513" s="608" t="s">
        <v>19</v>
      </c>
      <c r="D513" s="603"/>
      <c r="E513" s="603">
        <v>6238.5</v>
      </c>
      <c r="F513" s="603">
        <v>6238.5</v>
      </c>
      <c r="G513" s="576"/>
      <c r="H513" s="576"/>
      <c r="I513" s="576"/>
      <c r="J513" s="576"/>
      <c r="K513" s="576"/>
    </row>
    <row r="514" spans="1:11" ht="30" x14ac:dyDescent="0.25">
      <c r="A514" s="598"/>
      <c r="B514" s="614"/>
      <c r="C514" s="608" t="s">
        <v>20</v>
      </c>
      <c r="D514" s="603"/>
      <c r="E514" s="576"/>
      <c r="F514" s="576"/>
      <c r="G514" s="576"/>
      <c r="H514" s="576"/>
      <c r="I514" s="576"/>
      <c r="J514" s="576"/>
      <c r="K514" s="576"/>
    </row>
    <row r="515" spans="1:11" ht="30" x14ac:dyDescent="0.25">
      <c r="A515" s="599"/>
      <c r="B515" s="615"/>
      <c r="C515" s="608" t="s">
        <v>21</v>
      </c>
      <c r="D515" s="603"/>
      <c r="E515" s="576"/>
      <c r="F515" s="576"/>
      <c r="G515" s="576"/>
      <c r="H515" s="576"/>
      <c r="I515" s="576"/>
      <c r="J515" s="576"/>
      <c r="K515" s="576"/>
    </row>
  </sheetData>
  <mergeCells count="155">
    <mergeCell ref="A502:A508"/>
    <mergeCell ref="B502:B508"/>
    <mergeCell ref="A509:A515"/>
    <mergeCell ref="B509:B515"/>
    <mergeCell ref="A119:A125"/>
    <mergeCell ref="B119:B125"/>
    <mergeCell ref="A261:A267"/>
    <mergeCell ref="B261:B267"/>
    <mergeCell ref="A494:A500"/>
    <mergeCell ref="B494:B500"/>
    <mergeCell ref="A487:A493"/>
    <mergeCell ref="B487:B493"/>
    <mergeCell ref="A501:K501"/>
    <mergeCell ref="A452:A458"/>
    <mergeCell ref="B452:B458"/>
    <mergeCell ref="A459:A465"/>
    <mergeCell ref="B459:B465"/>
    <mergeCell ref="A417:A423"/>
    <mergeCell ref="B417:B423"/>
    <mergeCell ref="A424:A430"/>
    <mergeCell ref="B424:B430"/>
    <mergeCell ref="A431:A437"/>
    <mergeCell ref="B431:B437"/>
    <mergeCell ref="A438:A444"/>
    <mergeCell ref="B438:B444"/>
    <mergeCell ref="A445:A451"/>
    <mergeCell ref="B445:B451"/>
    <mergeCell ref="A373:A379"/>
    <mergeCell ref="B373:B379"/>
    <mergeCell ref="A380:K380"/>
    <mergeCell ref="A381:A387"/>
    <mergeCell ref="B381:B387"/>
    <mergeCell ref="A388:A394"/>
    <mergeCell ref="B388:B394"/>
    <mergeCell ref="A395:A416"/>
    <mergeCell ref="B395:B401"/>
    <mergeCell ref="B402:K402"/>
    <mergeCell ref="B403:B409"/>
    <mergeCell ref="B410:B416"/>
    <mergeCell ref="A338:A344"/>
    <mergeCell ref="B338:B344"/>
    <mergeCell ref="A345:A351"/>
    <mergeCell ref="B345:B351"/>
    <mergeCell ref="A352:A358"/>
    <mergeCell ref="B352:B358"/>
    <mergeCell ref="A359:A365"/>
    <mergeCell ref="B359:B365"/>
    <mergeCell ref="A366:A372"/>
    <mergeCell ref="B366:B372"/>
    <mergeCell ref="A303:A309"/>
    <mergeCell ref="B303:B309"/>
    <mergeCell ref="A310:A316"/>
    <mergeCell ref="B310:B316"/>
    <mergeCell ref="A317:A323"/>
    <mergeCell ref="B317:B323"/>
    <mergeCell ref="A324:A330"/>
    <mergeCell ref="B324:B330"/>
    <mergeCell ref="A331:A337"/>
    <mergeCell ref="B331:B337"/>
    <mergeCell ref="A268:A274"/>
    <mergeCell ref="B268:B274"/>
    <mergeCell ref="A275:A281"/>
    <mergeCell ref="B275:B281"/>
    <mergeCell ref="A282:A288"/>
    <mergeCell ref="B282:B288"/>
    <mergeCell ref="A289:A295"/>
    <mergeCell ref="B289:B295"/>
    <mergeCell ref="A296:A302"/>
    <mergeCell ref="B296:B302"/>
    <mergeCell ref="A226:A232"/>
    <mergeCell ref="B226:B232"/>
    <mergeCell ref="A233:A239"/>
    <mergeCell ref="B233:B239"/>
    <mergeCell ref="A240:A246"/>
    <mergeCell ref="B240:B246"/>
    <mergeCell ref="A247:A253"/>
    <mergeCell ref="B247:B253"/>
    <mergeCell ref="A254:A260"/>
    <mergeCell ref="B254:B260"/>
    <mergeCell ref="A190:A196"/>
    <mergeCell ref="B190:B196"/>
    <mergeCell ref="A197:A203"/>
    <mergeCell ref="B197:B203"/>
    <mergeCell ref="A204:A210"/>
    <mergeCell ref="B204:B210"/>
    <mergeCell ref="A211:A218"/>
    <mergeCell ref="B211:B218"/>
    <mergeCell ref="A219:A225"/>
    <mergeCell ref="B219:B225"/>
    <mergeCell ref="A161:A167"/>
    <mergeCell ref="B161:B167"/>
    <mergeCell ref="A168:K168"/>
    <mergeCell ref="A169:A175"/>
    <mergeCell ref="B169:B175"/>
    <mergeCell ref="A176:A182"/>
    <mergeCell ref="B176:B182"/>
    <mergeCell ref="A183:A189"/>
    <mergeCell ref="B183:B189"/>
    <mergeCell ref="A126:A132"/>
    <mergeCell ref="B126:B132"/>
    <mergeCell ref="A133:A139"/>
    <mergeCell ref="B133:B139"/>
    <mergeCell ref="A140:A146"/>
    <mergeCell ref="B140:B146"/>
    <mergeCell ref="A147:A153"/>
    <mergeCell ref="B147:B153"/>
    <mergeCell ref="A154:A160"/>
    <mergeCell ref="B154:B160"/>
    <mergeCell ref="A90:K90"/>
    <mergeCell ref="A91:A97"/>
    <mergeCell ref="B91:B97"/>
    <mergeCell ref="A98:A104"/>
    <mergeCell ref="B98:B104"/>
    <mergeCell ref="A105:A111"/>
    <mergeCell ref="B105:B111"/>
    <mergeCell ref="A112:A118"/>
    <mergeCell ref="B112:B118"/>
    <mergeCell ref="B29:K29"/>
    <mergeCell ref="B30:B36"/>
    <mergeCell ref="B37:K37"/>
    <mergeCell ref="B38:B44"/>
    <mergeCell ref="B45:B51"/>
    <mergeCell ref="A52:A89"/>
    <mergeCell ref="B52:B58"/>
    <mergeCell ref="B59:D59"/>
    <mergeCell ref="B60:B66"/>
    <mergeCell ref="B67:D67"/>
    <mergeCell ref="B68:B74"/>
    <mergeCell ref="B75:K75"/>
    <mergeCell ref="B76:B82"/>
    <mergeCell ref="B83:B89"/>
    <mergeCell ref="A466:A472"/>
    <mergeCell ref="B466:B472"/>
    <mergeCell ref="A473:A479"/>
    <mergeCell ref="B473:B479"/>
    <mergeCell ref="A480:A486"/>
    <mergeCell ref="B480:B486"/>
    <mergeCell ref="G1:K1"/>
    <mergeCell ref="G2:J2"/>
    <mergeCell ref="A5:K5"/>
    <mergeCell ref="A6:K6"/>
    <mergeCell ref="A7:K7"/>
    <mergeCell ref="A8:K8"/>
    <mergeCell ref="A11:A12"/>
    <mergeCell ref="B11:B12"/>
    <mergeCell ref="C11:C12"/>
    <mergeCell ref="D11:D12"/>
    <mergeCell ref="E11:E12"/>
    <mergeCell ref="F11:F12"/>
    <mergeCell ref="G11:H11"/>
    <mergeCell ref="I11:K11"/>
    <mergeCell ref="A14:A51"/>
    <mergeCell ref="B14:B20"/>
    <mergeCell ref="B21:D21"/>
    <mergeCell ref="B22:B28"/>
  </mergeCells>
  <pageMargins left="0" right="0" top="0" bottom="0" header="0" footer="0"/>
  <pageSetup paperSize="9" scale="76" firstPageNumber="0" fitToHeight="0" orientation="landscape" horizontalDpi="300" verticalDpi="300" r:id="rId1"/>
  <rowBreaks count="10" manualBreakCount="10">
    <brk id="28" max="16383" man="1"/>
    <brk id="51" max="16383" man="1"/>
    <brk id="74" max="16383" man="1"/>
    <brk id="97" max="16383" man="1"/>
    <brk id="125" max="16383" man="1"/>
    <brk id="323" max="16383" man="1"/>
    <brk id="394" max="16383" man="1"/>
    <brk id="416" max="16383" man="1"/>
    <brk id="437" max="16383" man="1"/>
    <brk id="458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MK68"/>
  <sheetViews>
    <sheetView topLeftCell="A21" zoomScale="70" zoomScaleNormal="70" workbookViewId="0">
      <selection activeCell="C26" sqref="C26"/>
    </sheetView>
  </sheetViews>
  <sheetFormatPr defaultRowHeight="15.75" x14ac:dyDescent="0.25"/>
  <cols>
    <col min="1" max="1" width="56.42578125" style="1" customWidth="1"/>
    <col min="2" max="2" width="30" style="2" customWidth="1"/>
    <col min="3" max="3" width="56.42578125" style="2" customWidth="1"/>
    <col min="4" max="4" width="79.85546875" style="2" customWidth="1"/>
    <col min="5" max="5" width="15.28515625" style="2" customWidth="1"/>
    <col min="6" max="6" width="36.140625" style="2" customWidth="1"/>
    <col min="7" max="1025" width="8.85546875" style="2" customWidth="1"/>
  </cols>
  <sheetData>
    <row r="1" spans="1:6" ht="90" customHeight="1" x14ac:dyDescent="0.25">
      <c r="A1" s="390" t="s">
        <v>75</v>
      </c>
      <c r="B1" s="390"/>
      <c r="C1" s="390"/>
      <c r="D1" s="390"/>
      <c r="E1" s="390"/>
      <c r="F1" s="390"/>
    </row>
    <row r="2" spans="1:6" ht="19.899999999999999" customHeight="1" x14ac:dyDescent="0.25">
      <c r="A2" s="3"/>
      <c r="B2" s="390" t="s">
        <v>571</v>
      </c>
      <c r="C2" s="390"/>
      <c r="D2" s="390"/>
      <c r="E2" s="3"/>
      <c r="F2" s="3"/>
    </row>
    <row r="3" spans="1:6" ht="16.5" thickBot="1" x14ac:dyDescent="0.3"/>
    <row r="4" spans="1:6" ht="57" customHeight="1" thickBot="1" x14ac:dyDescent="0.3">
      <c r="A4" s="391" t="s">
        <v>77</v>
      </c>
      <c r="B4" s="392" t="s">
        <v>78</v>
      </c>
      <c r="C4" s="392" t="s">
        <v>79</v>
      </c>
      <c r="D4" s="392"/>
      <c r="E4" s="392"/>
      <c r="F4" s="394" t="s">
        <v>80</v>
      </c>
    </row>
    <row r="5" spans="1:6" ht="78.75" customHeight="1" x14ac:dyDescent="0.25">
      <c r="A5" s="391"/>
      <c r="B5" s="393"/>
      <c r="C5" s="4" t="s">
        <v>81</v>
      </c>
      <c r="D5" s="4" t="s">
        <v>82</v>
      </c>
      <c r="E5" s="113" t="s">
        <v>83</v>
      </c>
      <c r="F5" s="394"/>
    </row>
    <row r="6" spans="1:6" ht="16.5" thickBot="1" x14ac:dyDescent="0.3">
      <c r="A6" s="97">
        <v>1</v>
      </c>
      <c r="B6" s="112">
        <v>2</v>
      </c>
      <c r="C6" s="112">
        <v>3</v>
      </c>
      <c r="D6" s="112">
        <v>4</v>
      </c>
      <c r="E6" s="112">
        <v>5</v>
      </c>
      <c r="F6" s="6">
        <v>6</v>
      </c>
    </row>
    <row r="7" spans="1:6" ht="127.5" customHeight="1" thickBot="1" x14ac:dyDescent="0.3">
      <c r="A7" s="98" t="s">
        <v>26</v>
      </c>
      <c r="B7" s="135" t="s">
        <v>84</v>
      </c>
      <c r="C7" s="135" t="s">
        <v>85</v>
      </c>
      <c r="D7" s="136"/>
      <c r="E7" s="136"/>
      <c r="F7" s="7"/>
    </row>
    <row r="8" spans="1:6" ht="20.45" customHeight="1" thickBot="1" x14ac:dyDescent="0.3">
      <c r="A8" s="399" t="s">
        <v>28</v>
      </c>
      <c r="B8" s="399"/>
      <c r="C8" s="399"/>
      <c r="D8" s="399"/>
      <c r="E8" s="399"/>
      <c r="F8" s="399"/>
    </row>
    <row r="9" spans="1:6" ht="123" hidden="1" customHeight="1" thickBot="1" x14ac:dyDescent="0.3">
      <c r="A9" s="99" t="s">
        <v>86</v>
      </c>
      <c r="B9" s="107" t="s">
        <v>84</v>
      </c>
      <c r="C9" s="8"/>
      <c r="D9" s="8"/>
      <c r="E9" s="8"/>
      <c r="F9" s="9" t="s">
        <v>87</v>
      </c>
    </row>
    <row r="10" spans="1:6" ht="99.75" customHeight="1" thickBot="1" x14ac:dyDescent="0.3">
      <c r="A10" s="100" t="s">
        <v>428</v>
      </c>
      <c r="B10" s="108" t="s">
        <v>84</v>
      </c>
      <c r="C10" s="368" t="s">
        <v>572</v>
      </c>
      <c r="D10" s="10"/>
      <c r="E10" s="10"/>
      <c r="F10" s="11"/>
    </row>
    <row r="11" spans="1:6" ht="135.75" customHeight="1" x14ac:dyDescent="0.25">
      <c r="A11" s="400" t="s">
        <v>573</v>
      </c>
      <c r="B11" s="403" t="s">
        <v>84</v>
      </c>
      <c r="C11" s="379" t="s">
        <v>574</v>
      </c>
      <c r="D11" s="379"/>
      <c r="E11" s="382"/>
      <c r="F11" s="385" t="s">
        <v>89</v>
      </c>
    </row>
    <row r="12" spans="1:6" ht="20.25" customHeight="1" x14ac:dyDescent="0.25">
      <c r="A12" s="401"/>
      <c r="B12" s="404"/>
      <c r="C12" s="380"/>
      <c r="D12" s="380"/>
      <c r="E12" s="383"/>
      <c r="F12" s="386"/>
    </row>
    <row r="13" spans="1:6" x14ac:dyDescent="0.25">
      <c r="A13" s="402"/>
      <c r="B13" s="405"/>
      <c r="C13" s="381"/>
      <c r="D13" s="381"/>
      <c r="E13" s="384"/>
      <c r="F13" s="387"/>
    </row>
    <row r="14" spans="1:6" ht="145.5" customHeight="1" thickBot="1" x14ac:dyDescent="0.3">
      <c r="A14" s="101" t="s">
        <v>560</v>
      </c>
      <c r="B14" s="95" t="s">
        <v>25</v>
      </c>
      <c r="C14" s="13" t="s">
        <v>575</v>
      </c>
      <c r="D14" s="15"/>
      <c r="E14" s="16"/>
      <c r="F14" s="17" t="s">
        <v>89</v>
      </c>
    </row>
    <row r="15" spans="1:6" ht="127.5" customHeight="1" thickBot="1" x14ac:dyDescent="0.3">
      <c r="A15" s="162" t="s">
        <v>90</v>
      </c>
      <c r="B15" s="109" t="s">
        <v>84</v>
      </c>
      <c r="C15" s="23"/>
      <c r="D15" s="22"/>
      <c r="E15" s="24"/>
      <c r="F15" s="25"/>
    </row>
    <row r="16" spans="1:6" ht="181.5" customHeight="1" thickBot="1" x14ac:dyDescent="0.3">
      <c r="A16" s="147" t="s">
        <v>35</v>
      </c>
      <c r="B16" s="94" t="s">
        <v>84</v>
      </c>
      <c r="C16" s="388" t="s">
        <v>576</v>
      </c>
      <c r="D16" s="369"/>
      <c r="E16" s="370"/>
      <c r="F16" s="371" t="s">
        <v>88</v>
      </c>
    </row>
    <row r="17" spans="1:1025" ht="154.15" customHeight="1" x14ac:dyDescent="0.25">
      <c r="A17" s="147" t="s">
        <v>36</v>
      </c>
      <c r="B17" s="95" t="s">
        <v>84</v>
      </c>
      <c r="C17" s="389"/>
      <c r="D17" s="117"/>
      <c r="E17" s="370"/>
      <c r="F17" s="371" t="s">
        <v>88</v>
      </c>
    </row>
    <row r="18" spans="1:1025" ht="123" customHeight="1" thickBot="1" x14ac:dyDescent="0.3">
      <c r="A18" s="147" t="s">
        <v>37</v>
      </c>
      <c r="B18" s="96" t="s">
        <v>84</v>
      </c>
      <c r="C18" s="19" t="s">
        <v>91</v>
      </c>
      <c r="D18" s="18"/>
      <c r="E18" s="20"/>
      <c r="F18" s="21" t="s">
        <v>88</v>
      </c>
    </row>
    <row r="19" spans="1:1025" s="119" customFormat="1" ht="123" hidden="1" customHeight="1" thickBot="1" x14ac:dyDescent="0.3">
      <c r="A19" s="147" t="s">
        <v>38</v>
      </c>
      <c r="B19" s="145" t="s">
        <v>84</v>
      </c>
      <c r="C19" s="19" t="s">
        <v>91</v>
      </c>
      <c r="D19" s="19" t="s">
        <v>92</v>
      </c>
      <c r="E19" s="161"/>
      <c r="F19" s="146" t="s">
        <v>88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  <c r="IQ19" s="120"/>
      <c r="IR19" s="120"/>
      <c r="IS19" s="120"/>
      <c r="IT19" s="120"/>
      <c r="IU19" s="120"/>
      <c r="IV19" s="120"/>
      <c r="IW19" s="120"/>
      <c r="IX19" s="120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0"/>
      <c r="NJ19" s="120"/>
      <c r="NK19" s="120"/>
      <c r="NL19" s="120"/>
      <c r="NM19" s="120"/>
      <c r="NN19" s="120"/>
      <c r="NO19" s="120"/>
      <c r="NP19" s="120"/>
      <c r="NQ19" s="120"/>
      <c r="NR19" s="120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0"/>
      <c r="SD19" s="120"/>
      <c r="SE19" s="120"/>
      <c r="SF19" s="120"/>
      <c r="SG19" s="120"/>
      <c r="SH19" s="120"/>
      <c r="SI19" s="120"/>
      <c r="SJ19" s="120"/>
      <c r="SK19" s="120"/>
      <c r="SL19" s="120"/>
      <c r="SM19" s="120"/>
      <c r="SN19" s="120"/>
      <c r="SO19" s="120"/>
      <c r="SP19" s="120"/>
      <c r="SQ19" s="120"/>
      <c r="SR19" s="120"/>
      <c r="SS19" s="120"/>
      <c r="ST19" s="120"/>
      <c r="SU19" s="120"/>
      <c r="SV19" s="120"/>
      <c r="SW19" s="120"/>
      <c r="SX19" s="120"/>
      <c r="SY19" s="120"/>
      <c r="SZ19" s="120"/>
      <c r="TA19" s="120"/>
      <c r="TB19" s="120"/>
      <c r="TC19" s="120"/>
      <c r="TD19" s="120"/>
      <c r="TE19" s="120"/>
      <c r="TF19" s="120"/>
      <c r="TG19" s="120"/>
      <c r="TH19" s="120"/>
      <c r="TI19" s="120"/>
      <c r="TJ19" s="120"/>
      <c r="TK19" s="120"/>
      <c r="TL19" s="120"/>
      <c r="TM19" s="120"/>
      <c r="TN19" s="120"/>
      <c r="TO19" s="120"/>
      <c r="TP19" s="120"/>
      <c r="TQ19" s="120"/>
      <c r="TR19" s="120"/>
      <c r="TS19" s="120"/>
      <c r="TT19" s="120"/>
      <c r="TU19" s="120"/>
      <c r="TV19" s="120"/>
      <c r="TW19" s="120"/>
      <c r="TX19" s="120"/>
      <c r="TY19" s="120"/>
      <c r="TZ19" s="120"/>
      <c r="UA19" s="120"/>
      <c r="UB19" s="120"/>
      <c r="UC19" s="120"/>
      <c r="UD19" s="120"/>
      <c r="UE19" s="120"/>
      <c r="UF19" s="120"/>
      <c r="UG19" s="120"/>
      <c r="UH19" s="120"/>
      <c r="UI19" s="120"/>
      <c r="UJ19" s="120"/>
      <c r="UK19" s="120"/>
      <c r="UL19" s="120"/>
      <c r="UM19" s="120"/>
      <c r="UN19" s="120"/>
      <c r="UO19" s="120"/>
      <c r="UP19" s="120"/>
      <c r="UQ19" s="120"/>
      <c r="UR19" s="120"/>
      <c r="US19" s="120"/>
      <c r="UT19" s="120"/>
      <c r="UU19" s="120"/>
      <c r="UV19" s="120"/>
      <c r="UW19" s="120"/>
      <c r="UX19" s="120"/>
      <c r="UY19" s="120"/>
      <c r="UZ19" s="120"/>
      <c r="VA19" s="120"/>
      <c r="VB19" s="120"/>
      <c r="VC19" s="120"/>
      <c r="VD19" s="120"/>
      <c r="VE19" s="120"/>
      <c r="VF19" s="120"/>
      <c r="VG19" s="120"/>
      <c r="VH19" s="120"/>
      <c r="VI19" s="120"/>
      <c r="VJ19" s="120"/>
      <c r="VK19" s="120"/>
      <c r="VL19" s="120"/>
      <c r="VM19" s="120"/>
      <c r="VN19" s="120"/>
      <c r="VO19" s="120"/>
      <c r="VP19" s="120"/>
      <c r="VQ19" s="120"/>
      <c r="VR19" s="120"/>
      <c r="VS19" s="120"/>
      <c r="VT19" s="120"/>
      <c r="VU19" s="120"/>
      <c r="VV19" s="120"/>
      <c r="VW19" s="120"/>
      <c r="VX19" s="120"/>
      <c r="VY19" s="120"/>
      <c r="VZ19" s="120"/>
      <c r="WA19" s="120"/>
      <c r="WB19" s="120"/>
      <c r="WC19" s="120"/>
      <c r="WD19" s="120"/>
      <c r="WE19" s="120"/>
      <c r="WF19" s="120"/>
      <c r="WG19" s="120"/>
      <c r="WH19" s="120"/>
      <c r="WI19" s="120"/>
      <c r="WJ19" s="120"/>
      <c r="WK19" s="120"/>
      <c r="WL19" s="120"/>
      <c r="WM19" s="120"/>
      <c r="WN19" s="120"/>
      <c r="WO19" s="120"/>
      <c r="WP19" s="120"/>
      <c r="WQ19" s="120"/>
      <c r="WR19" s="120"/>
      <c r="WS19" s="120"/>
      <c r="WT19" s="120"/>
      <c r="WU19" s="120"/>
      <c r="WV19" s="120"/>
      <c r="WW19" s="120"/>
      <c r="WX19" s="120"/>
      <c r="WY19" s="120"/>
      <c r="WZ19" s="120"/>
      <c r="XA19" s="120"/>
      <c r="XB19" s="120"/>
      <c r="XC19" s="120"/>
      <c r="XD19" s="120"/>
      <c r="XE19" s="120"/>
      <c r="XF19" s="120"/>
      <c r="XG19" s="120"/>
      <c r="XH19" s="120"/>
      <c r="XI19" s="120"/>
      <c r="XJ19" s="120"/>
      <c r="XK19" s="120"/>
      <c r="XL19" s="120"/>
      <c r="XM19" s="120"/>
      <c r="XN19" s="120"/>
      <c r="XO19" s="120"/>
      <c r="XP19" s="120"/>
      <c r="XQ19" s="120"/>
      <c r="XR19" s="120"/>
      <c r="XS19" s="120"/>
      <c r="XT19" s="120"/>
      <c r="XU19" s="120"/>
      <c r="XV19" s="120"/>
      <c r="XW19" s="120"/>
      <c r="XX19" s="120"/>
      <c r="XY19" s="120"/>
      <c r="XZ19" s="120"/>
      <c r="YA19" s="120"/>
      <c r="YB19" s="120"/>
      <c r="YC19" s="120"/>
      <c r="YD19" s="120"/>
      <c r="YE19" s="120"/>
      <c r="YF19" s="120"/>
      <c r="YG19" s="120"/>
      <c r="YH19" s="120"/>
      <c r="YI19" s="120"/>
      <c r="YJ19" s="120"/>
      <c r="YK19" s="120"/>
      <c r="YL19" s="120"/>
      <c r="YM19" s="120"/>
      <c r="YN19" s="120"/>
      <c r="YO19" s="120"/>
      <c r="YP19" s="120"/>
      <c r="YQ19" s="120"/>
      <c r="YR19" s="120"/>
      <c r="YS19" s="120"/>
      <c r="YT19" s="120"/>
      <c r="YU19" s="120"/>
      <c r="YV19" s="120"/>
      <c r="YW19" s="120"/>
      <c r="YX19" s="120"/>
      <c r="YY19" s="120"/>
      <c r="YZ19" s="120"/>
      <c r="ZA19" s="120"/>
      <c r="ZB19" s="120"/>
      <c r="ZC19" s="120"/>
      <c r="ZD19" s="120"/>
      <c r="ZE19" s="120"/>
      <c r="ZF19" s="120"/>
      <c r="ZG19" s="120"/>
      <c r="ZH19" s="120"/>
      <c r="ZI19" s="120"/>
      <c r="ZJ19" s="120"/>
      <c r="ZK19" s="120"/>
      <c r="ZL19" s="120"/>
      <c r="ZM19" s="120"/>
      <c r="ZN19" s="120"/>
      <c r="ZO19" s="120"/>
      <c r="ZP19" s="120"/>
      <c r="ZQ19" s="120"/>
      <c r="ZR19" s="120"/>
      <c r="ZS19" s="120"/>
      <c r="ZT19" s="120"/>
      <c r="ZU19" s="120"/>
      <c r="ZV19" s="120"/>
      <c r="ZW19" s="120"/>
      <c r="ZX19" s="120"/>
      <c r="ZY19" s="120"/>
      <c r="ZZ19" s="120"/>
      <c r="AAA19" s="120"/>
      <c r="AAB19" s="120"/>
      <c r="AAC19" s="120"/>
      <c r="AAD19" s="120"/>
      <c r="AAE19" s="120"/>
      <c r="AAF19" s="120"/>
      <c r="AAG19" s="120"/>
      <c r="AAH19" s="120"/>
      <c r="AAI19" s="120"/>
      <c r="AAJ19" s="120"/>
      <c r="AAK19" s="120"/>
      <c r="AAL19" s="120"/>
      <c r="AAM19" s="120"/>
      <c r="AAN19" s="120"/>
      <c r="AAO19" s="120"/>
      <c r="AAP19" s="120"/>
      <c r="AAQ19" s="120"/>
      <c r="AAR19" s="120"/>
      <c r="AAS19" s="120"/>
      <c r="AAT19" s="120"/>
      <c r="AAU19" s="120"/>
      <c r="AAV19" s="120"/>
      <c r="AAW19" s="120"/>
      <c r="AAX19" s="120"/>
      <c r="AAY19" s="120"/>
      <c r="AAZ19" s="120"/>
      <c r="ABA19" s="120"/>
      <c r="ABB19" s="120"/>
      <c r="ABC19" s="120"/>
      <c r="ABD19" s="120"/>
      <c r="ABE19" s="120"/>
      <c r="ABF19" s="120"/>
      <c r="ABG19" s="120"/>
      <c r="ABH19" s="120"/>
      <c r="ABI19" s="120"/>
      <c r="ABJ19" s="120"/>
      <c r="ABK19" s="120"/>
      <c r="ABL19" s="120"/>
      <c r="ABM19" s="120"/>
      <c r="ABN19" s="120"/>
      <c r="ABO19" s="120"/>
      <c r="ABP19" s="120"/>
      <c r="ABQ19" s="120"/>
      <c r="ABR19" s="120"/>
      <c r="ABS19" s="120"/>
      <c r="ABT19" s="120"/>
      <c r="ABU19" s="120"/>
      <c r="ABV19" s="120"/>
      <c r="ABW19" s="120"/>
      <c r="ABX19" s="120"/>
      <c r="ABY19" s="120"/>
      <c r="ABZ19" s="120"/>
      <c r="ACA19" s="120"/>
      <c r="ACB19" s="120"/>
      <c r="ACC19" s="120"/>
      <c r="ACD19" s="120"/>
      <c r="ACE19" s="120"/>
      <c r="ACF19" s="120"/>
      <c r="ACG19" s="120"/>
      <c r="ACH19" s="120"/>
      <c r="ACI19" s="120"/>
      <c r="ACJ19" s="120"/>
      <c r="ACK19" s="120"/>
      <c r="ACL19" s="120"/>
      <c r="ACM19" s="120"/>
      <c r="ACN19" s="120"/>
      <c r="ACO19" s="120"/>
      <c r="ACP19" s="120"/>
      <c r="ACQ19" s="120"/>
      <c r="ACR19" s="120"/>
      <c r="ACS19" s="120"/>
      <c r="ACT19" s="120"/>
      <c r="ACU19" s="120"/>
      <c r="ACV19" s="120"/>
      <c r="ACW19" s="120"/>
      <c r="ACX19" s="120"/>
      <c r="ACY19" s="120"/>
      <c r="ACZ19" s="120"/>
      <c r="ADA19" s="120"/>
      <c r="ADB19" s="120"/>
      <c r="ADC19" s="120"/>
      <c r="ADD19" s="120"/>
      <c r="ADE19" s="120"/>
      <c r="ADF19" s="120"/>
      <c r="ADG19" s="120"/>
      <c r="ADH19" s="120"/>
      <c r="ADI19" s="120"/>
      <c r="ADJ19" s="120"/>
      <c r="ADK19" s="120"/>
      <c r="ADL19" s="120"/>
      <c r="ADM19" s="120"/>
      <c r="ADN19" s="120"/>
      <c r="ADO19" s="120"/>
      <c r="ADP19" s="120"/>
      <c r="ADQ19" s="120"/>
      <c r="ADR19" s="120"/>
      <c r="ADS19" s="120"/>
      <c r="ADT19" s="120"/>
      <c r="ADU19" s="120"/>
      <c r="ADV19" s="120"/>
      <c r="ADW19" s="120"/>
      <c r="ADX19" s="120"/>
      <c r="ADY19" s="120"/>
      <c r="ADZ19" s="120"/>
      <c r="AEA19" s="120"/>
      <c r="AEB19" s="120"/>
      <c r="AEC19" s="120"/>
      <c r="AED19" s="120"/>
      <c r="AEE19" s="120"/>
      <c r="AEF19" s="120"/>
      <c r="AEG19" s="120"/>
      <c r="AEH19" s="120"/>
      <c r="AEI19" s="120"/>
      <c r="AEJ19" s="120"/>
      <c r="AEK19" s="120"/>
      <c r="AEL19" s="120"/>
      <c r="AEM19" s="120"/>
      <c r="AEN19" s="120"/>
      <c r="AEO19" s="120"/>
      <c r="AEP19" s="120"/>
      <c r="AEQ19" s="120"/>
      <c r="AER19" s="120"/>
      <c r="AES19" s="120"/>
      <c r="AET19" s="120"/>
      <c r="AEU19" s="120"/>
      <c r="AEV19" s="120"/>
      <c r="AEW19" s="120"/>
      <c r="AEX19" s="120"/>
      <c r="AEY19" s="120"/>
      <c r="AEZ19" s="120"/>
      <c r="AFA19" s="120"/>
      <c r="AFB19" s="120"/>
      <c r="AFC19" s="120"/>
      <c r="AFD19" s="120"/>
      <c r="AFE19" s="120"/>
      <c r="AFF19" s="120"/>
      <c r="AFG19" s="120"/>
      <c r="AFH19" s="120"/>
      <c r="AFI19" s="120"/>
      <c r="AFJ19" s="120"/>
      <c r="AFK19" s="120"/>
      <c r="AFL19" s="120"/>
      <c r="AFM19" s="120"/>
      <c r="AFN19" s="120"/>
      <c r="AFO19" s="120"/>
      <c r="AFP19" s="120"/>
      <c r="AFQ19" s="120"/>
      <c r="AFR19" s="120"/>
      <c r="AFS19" s="120"/>
      <c r="AFT19" s="120"/>
      <c r="AFU19" s="120"/>
      <c r="AFV19" s="120"/>
      <c r="AFW19" s="120"/>
      <c r="AFX19" s="120"/>
      <c r="AFY19" s="120"/>
      <c r="AFZ19" s="120"/>
      <c r="AGA19" s="120"/>
      <c r="AGB19" s="120"/>
      <c r="AGC19" s="120"/>
      <c r="AGD19" s="120"/>
      <c r="AGE19" s="120"/>
      <c r="AGF19" s="120"/>
      <c r="AGG19" s="120"/>
      <c r="AGH19" s="120"/>
      <c r="AGI19" s="120"/>
      <c r="AGJ19" s="120"/>
      <c r="AGK19" s="120"/>
      <c r="AGL19" s="120"/>
      <c r="AGM19" s="120"/>
      <c r="AGN19" s="120"/>
      <c r="AGO19" s="120"/>
      <c r="AGP19" s="120"/>
      <c r="AGQ19" s="120"/>
      <c r="AGR19" s="120"/>
      <c r="AGS19" s="120"/>
      <c r="AGT19" s="120"/>
      <c r="AGU19" s="120"/>
      <c r="AGV19" s="120"/>
      <c r="AGW19" s="120"/>
      <c r="AGX19" s="120"/>
      <c r="AGY19" s="120"/>
      <c r="AGZ19" s="120"/>
      <c r="AHA19" s="120"/>
      <c r="AHB19" s="120"/>
      <c r="AHC19" s="120"/>
      <c r="AHD19" s="120"/>
      <c r="AHE19" s="120"/>
      <c r="AHF19" s="120"/>
      <c r="AHG19" s="120"/>
      <c r="AHH19" s="120"/>
      <c r="AHI19" s="120"/>
      <c r="AHJ19" s="120"/>
      <c r="AHK19" s="120"/>
      <c r="AHL19" s="120"/>
      <c r="AHM19" s="120"/>
      <c r="AHN19" s="120"/>
      <c r="AHO19" s="120"/>
      <c r="AHP19" s="120"/>
      <c r="AHQ19" s="120"/>
      <c r="AHR19" s="120"/>
      <c r="AHS19" s="120"/>
      <c r="AHT19" s="120"/>
      <c r="AHU19" s="120"/>
      <c r="AHV19" s="120"/>
      <c r="AHW19" s="120"/>
      <c r="AHX19" s="120"/>
      <c r="AHY19" s="120"/>
      <c r="AHZ19" s="120"/>
      <c r="AIA19" s="120"/>
      <c r="AIB19" s="120"/>
      <c r="AIC19" s="120"/>
      <c r="AID19" s="120"/>
      <c r="AIE19" s="120"/>
      <c r="AIF19" s="120"/>
      <c r="AIG19" s="120"/>
      <c r="AIH19" s="120"/>
      <c r="AII19" s="120"/>
      <c r="AIJ19" s="120"/>
      <c r="AIK19" s="120"/>
      <c r="AIL19" s="120"/>
      <c r="AIM19" s="120"/>
      <c r="AIN19" s="120"/>
      <c r="AIO19" s="120"/>
      <c r="AIP19" s="120"/>
      <c r="AIQ19" s="120"/>
      <c r="AIR19" s="120"/>
      <c r="AIS19" s="120"/>
      <c r="AIT19" s="120"/>
      <c r="AIU19" s="120"/>
      <c r="AIV19" s="120"/>
      <c r="AIW19" s="120"/>
      <c r="AIX19" s="120"/>
      <c r="AIY19" s="120"/>
      <c r="AIZ19" s="120"/>
      <c r="AJA19" s="120"/>
      <c r="AJB19" s="120"/>
      <c r="AJC19" s="120"/>
      <c r="AJD19" s="120"/>
      <c r="AJE19" s="120"/>
      <c r="AJF19" s="120"/>
      <c r="AJG19" s="120"/>
      <c r="AJH19" s="120"/>
      <c r="AJI19" s="120"/>
      <c r="AJJ19" s="120"/>
      <c r="AJK19" s="120"/>
      <c r="AJL19" s="120"/>
      <c r="AJM19" s="120"/>
      <c r="AJN19" s="120"/>
      <c r="AJO19" s="120"/>
      <c r="AJP19" s="120"/>
      <c r="AJQ19" s="120"/>
      <c r="AJR19" s="120"/>
      <c r="AJS19" s="120"/>
      <c r="AJT19" s="120"/>
      <c r="AJU19" s="120"/>
      <c r="AJV19" s="120"/>
      <c r="AJW19" s="120"/>
      <c r="AJX19" s="120"/>
      <c r="AJY19" s="120"/>
      <c r="AJZ19" s="120"/>
      <c r="AKA19" s="120"/>
      <c r="AKB19" s="120"/>
      <c r="AKC19" s="120"/>
      <c r="AKD19" s="120"/>
      <c r="AKE19" s="120"/>
      <c r="AKF19" s="120"/>
      <c r="AKG19" s="120"/>
      <c r="AKH19" s="120"/>
      <c r="AKI19" s="120"/>
      <c r="AKJ19" s="120"/>
      <c r="AKK19" s="120"/>
      <c r="AKL19" s="120"/>
      <c r="AKM19" s="120"/>
      <c r="AKN19" s="120"/>
      <c r="AKO19" s="120"/>
      <c r="AKP19" s="120"/>
      <c r="AKQ19" s="120"/>
      <c r="AKR19" s="120"/>
      <c r="AKS19" s="120"/>
      <c r="AKT19" s="120"/>
      <c r="AKU19" s="120"/>
      <c r="AKV19" s="120"/>
      <c r="AKW19" s="120"/>
      <c r="AKX19" s="120"/>
      <c r="AKY19" s="120"/>
      <c r="AKZ19" s="120"/>
      <c r="ALA19" s="120"/>
      <c r="ALB19" s="120"/>
      <c r="ALC19" s="120"/>
      <c r="ALD19" s="120"/>
      <c r="ALE19" s="120"/>
      <c r="ALF19" s="120"/>
      <c r="ALG19" s="120"/>
      <c r="ALH19" s="120"/>
      <c r="ALI19" s="120"/>
      <c r="ALJ19" s="120"/>
      <c r="ALK19" s="120"/>
      <c r="ALL19" s="120"/>
      <c r="ALM19" s="120"/>
      <c r="ALN19" s="120"/>
      <c r="ALO19" s="120"/>
      <c r="ALP19" s="120"/>
      <c r="ALQ19" s="120"/>
      <c r="ALR19" s="120"/>
      <c r="ALS19" s="120"/>
      <c r="ALT19" s="120"/>
      <c r="ALU19" s="120"/>
      <c r="ALV19" s="120"/>
      <c r="ALW19" s="120"/>
      <c r="ALX19" s="120"/>
      <c r="ALY19" s="120"/>
      <c r="ALZ19" s="120"/>
      <c r="AMA19" s="120"/>
      <c r="AMB19" s="120"/>
      <c r="AMC19" s="120"/>
      <c r="AMD19" s="120"/>
      <c r="AME19" s="120"/>
      <c r="AMF19" s="120"/>
      <c r="AMG19" s="120"/>
      <c r="AMH19" s="120"/>
      <c r="AMI19" s="120"/>
      <c r="AMJ19" s="120"/>
      <c r="AMK19" s="120"/>
    </row>
    <row r="20" spans="1:1025" ht="24" customHeight="1" thickBot="1" x14ac:dyDescent="0.3">
      <c r="A20" s="406" t="s">
        <v>39</v>
      </c>
      <c r="B20" s="407"/>
      <c r="C20" s="407"/>
      <c r="D20" s="407"/>
      <c r="E20" s="407"/>
      <c r="F20" s="407"/>
    </row>
    <row r="21" spans="1:1025" ht="192" customHeight="1" x14ac:dyDescent="0.25">
      <c r="A21" s="102" t="s">
        <v>40</v>
      </c>
      <c r="B21" s="94" t="s">
        <v>84</v>
      </c>
      <c r="C21" s="26" t="s">
        <v>577</v>
      </c>
      <c r="D21" s="123"/>
      <c r="E21" s="124"/>
      <c r="F21" s="125" t="s">
        <v>94</v>
      </c>
    </row>
    <row r="22" spans="1:1025" ht="45.75" customHeight="1" x14ac:dyDescent="0.25">
      <c r="A22" s="410" t="s">
        <v>41</v>
      </c>
      <c r="B22" s="413" t="s">
        <v>84</v>
      </c>
      <c r="C22" s="13" t="s">
        <v>578</v>
      </c>
      <c r="D22" s="416"/>
      <c r="E22" s="126"/>
      <c r="F22" s="118" t="s">
        <v>88</v>
      </c>
      <c r="I22" s="127"/>
    </row>
    <row r="23" spans="1:1025" s="119" customFormat="1" ht="79.5" customHeight="1" x14ac:dyDescent="0.25">
      <c r="A23" s="411"/>
      <c r="B23" s="414"/>
      <c r="C23" s="121" t="s">
        <v>579</v>
      </c>
      <c r="D23" s="417"/>
      <c r="E23" s="126"/>
      <c r="F23" s="118" t="s">
        <v>88</v>
      </c>
      <c r="G23" s="120"/>
      <c r="H23" s="120"/>
      <c r="I23" s="127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  <c r="IQ23" s="120"/>
      <c r="IR23" s="120"/>
      <c r="IS23" s="120"/>
      <c r="IT23" s="120"/>
      <c r="IU23" s="120"/>
      <c r="IV23" s="120"/>
      <c r="IW23" s="120"/>
      <c r="IX23" s="120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0"/>
      <c r="NJ23" s="120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0"/>
      <c r="SD23" s="120"/>
      <c r="SE23" s="120"/>
      <c r="SF23" s="120"/>
      <c r="SG23" s="120"/>
      <c r="SH23" s="120"/>
      <c r="SI23" s="120"/>
      <c r="SJ23" s="120"/>
      <c r="SK23" s="120"/>
      <c r="SL23" s="120"/>
      <c r="SM23" s="120"/>
      <c r="SN23" s="120"/>
      <c r="SO23" s="120"/>
      <c r="SP23" s="120"/>
      <c r="SQ23" s="120"/>
      <c r="SR23" s="120"/>
      <c r="SS23" s="120"/>
      <c r="ST23" s="120"/>
      <c r="SU23" s="120"/>
      <c r="SV23" s="120"/>
      <c r="SW23" s="120"/>
      <c r="SX23" s="120"/>
      <c r="SY23" s="120"/>
      <c r="SZ23" s="120"/>
      <c r="TA23" s="120"/>
      <c r="TB23" s="120"/>
      <c r="TC23" s="120"/>
      <c r="TD23" s="120"/>
      <c r="TE23" s="120"/>
      <c r="TF23" s="120"/>
      <c r="TG23" s="120"/>
      <c r="TH23" s="120"/>
      <c r="TI23" s="120"/>
      <c r="TJ23" s="120"/>
      <c r="TK23" s="120"/>
      <c r="TL23" s="120"/>
      <c r="TM23" s="120"/>
      <c r="TN23" s="120"/>
      <c r="TO23" s="120"/>
      <c r="TP23" s="120"/>
      <c r="TQ23" s="120"/>
      <c r="TR23" s="120"/>
      <c r="TS23" s="120"/>
      <c r="TT23" s="120"/>
      <c r="TU23" s="120"/>
      <c r="TV23" s="120"/>
      <c r="TW23" s="120"/>
      <c r="TX23" s="120"/>
      <c r="TY23" s="120"/>
      <c r="TZ23" s="120"/>
      <c r="UA23" s="120"/>
      <c r="UB23" s="120"/>
      <c r="UC23" s="120"/>
      <c r="UD23" s="120"/>
      <c r="UE23" s="120"/>
      <c r="UF23" s="120"/>
      <c r="UG23" s="120"/>
      <c r="UH23" s="120"/>
      <c r="UI23" s="120"/>
      <c r="UJ23" s="120"/>
      <c r="UK23" s="120"/>
      <c r="UL23" s="120"/>
      <c r="UM23" s="120"/>
      <c r="UN23" s="120"/>
      <c r="UO23" s="120"/>
      <c r="UP23" s="120"/>
      <c r="UQ23" s="120"/>
      <c r="UR23" s="120"/>
      <c r="US23" s="120"/>
      <c r="UT23" s="120"/>
      <c r="UU23" s="120"/>
      <c r="UV23" s="120"/>
      <c r="UW23" s="120"/>
      <c r="UX23" s="120"/>
      <c r="UY23" s="120"/>
      <c r="UZ23" s="120"/>
      <c r="VA23" s="120"/>
      <c r="VB23" s="120"/>
      <c r="VC23" s="120"/>
      <c r="VD23" s="120"/>
      <c r="VE23" s="120"/>
      <c r="VF23" s="120"/>
      <c r="VG23" s="120"/>
      <c r="VH23" s="120"/>
      <c r="VI23" s="120"/>
      <c r="VJ23" s="120"/>
      <c r="VK23" s="120"/>
      <c r="VL23" s="120"/>
      <c r="VM23" s="120"/>
      <c r="VN23" s="120"/>
      <c r="VO23" s="120"/>
      <c r="VP23" s="120"/>
      <c r="VQ23" s="120"/>
      <c r="VR23" s="120"/>
      <c r="VS23" s="120"/>
      <c r="VT23" s="120"/>
      <c r="VU23" s="120"/>
      <c r="VV23" s="120"/>
      <c r="VW23" s="120"/>
      <c r="VX23" s="120"/>
      <c r="VY23" s="120"/>
      <c r="VZ23" s="120"/>
      <c r="WA23" s="120"/>
      <c r="WB23" s="120"/>
      <c r="WC23" s="120"/>
      <c r="WD23" s="120"/>
      <c r="WE23" s="120"/>
      <c r="WF23" s="120"/>
      <c r="WG23" s="120"/>
      <c r="WH23" s="120"/>
      <c r="WI23" s="120"/>
      <c r="WJ23" s="120"/>
      <c r="WK23" s="120"/>
      <c r="WL23" s="120"/>
      <c r="WM23" s="120"/>
      <c r="WN23" s="120"/>
      <c r="WO23" s="120"/>
      <c r="WP23" s="120"/>
      <c r="WQ23" s="120"/>
      <c r="WR23" s="120"/>
      <c r="WS23" s="120"/>
      <c r="WT23" s="120"/>
      <c r="WU23" s="120"/>
      <c r="WV23" s="120"/>
      <c r="WW23" s="120"/>
      <c r="WX23" s="120"/>
      <c r="WY23" s="120"/>
      <c r="WZ23" s="120"/>
      <c r="XA23" s="120"/>
      <c r="XB23" s="120"/>
      <c r="XC23" s="120"/>
      <c r="XD23" s="120"/>
      <c r="XE23" s="120"/>
      <c r="XF23" s="120"/>
      <c r="XG23" s="120"/>
      <c r="XH23" s="120"/>
      <c r="XI23" s="120"/>
      <c r="XJ23" s="120"/>
      <c r="XK23" s="120"/>
      <c r="XL23" s="120"/>
      <c r="XM23" s="120"/>
      <c r="XN23" s="120"/>
      <c r="XO23" s="120"/>
      <c r="XP23" s="120"/>
      <c r="XQ23" s="120"/>
      <c r="XR23" s="120"/>
      <c r="XS23" s="120"/>
      <c r="XT23" s="120"/>
      <c r="XU23" s="120"/>
      <c r="XV23" s="120"/>
      <c r="XW23" s="120"/>
      <c r="XX23" s="120"/>
      <c r="XY23" s="120"/>
      <c r="XZ23" s="120"/>
      <c r="YA23" s="120"/>
      <c r="YB23" s="120"/>
      <c r="YC23" s="120"/>
      <c r="YD23" s="120"/>
      <c r="YE23" s="120"/>
      <c r="YF23" s="120"/>
      <c r="YG23" s="120"/>
      <c r="YH23" s="120"/>
      <c r="YI23" s="120"/>
      <c r="YJ23" s="120"/>
      <c r="YK23" s="120"/>
      <c r="YL23" s="120"/>
      <c r="YM23" s="120"/>
      <c r="YN23" s="120"/>
      <c r="YO23" s="120"/>
      <c r="YP23" s="120"/>
      <c r="YQ23" s="120"/>
      <c r="YR23" s="120"/>
      <c r="YS23" s="120"/>
      <c r="YT23" s="120"/>
      <c r="YU23" s="120"/>
      <c r="YV23" s="120"/>
      <c r="YW23" s="120"/>
      <c r="YX23" s="120"/>
      <c r="YY23" s="120"/>
      <c r="YZ23" s="120"/>
      <c r="ZA23" s="120"/>
      <c r="ZB23" s="120"/>
      <c r="ZC23" s="120"/>
      <c r="ZD23" s="120"/>
      <c r="ZE23" s="120"/>
      <c r="ZF23" s="120"/>
      <c r="ZG23" s="120"/>
      <c r="ZH23" s="120"/>
      <c r="ZI23" s="120"/>
      <c r="ZJ23" s="120"/>
      <c r="ZK23" s="120"/>
      <c r="ZL23" s="120"/>
      <c r="ZM23" s="120"/>
      <c r="ZN23" s="120"/>
      <c r="ZO23" s="120"/>
      <c r="ZP23" s="120"/>
      <c r="ZQ23" s="120"/>
      <c r="ZR23" s="120"/>
      <c r="ZS23" s="120"/>
      <c r="ZT23" s="120"/>
      <c r="ZU23" s="120"/>
      <c r="ZV23" s="120"/>
      <c r="ZW23" s="120"/>
      <c r="ZX23" s="120"/>
      <c r="ZY23" s="120"/>
      <c r="ZZ23" s="120"/>
      <c r="AAA23" s="120"/>
      <c r="AAB23" s="120"/>
      <c r="AAC23" s="120"/>
      <c r="AAD23" s="120"/>
      <c r="AAE23" s="120"/>
      <c r="AAF23" s="120"/>
      <c r="AAG23" s="120"/>
      <c r="AAH23" s="120"/>
      <c r="AAI23" s="120"/>
      <c r="AAJ23" s="120"/>
      <c r="AAK23" s="120"/>
      <c r="AAL23" s="120"/>
      <c r="AAM23" s="120"/>
      <c r="AAN23" s="120"/>
      <c r="AAO23" s="120"/>
      <c r="AAP23" s="120"/>
      <c r="AAQ23" s="120"/>
      <c r="AAR23" s="120"/>
      <c r="AAS23" s="120"/>
      <c r="AAT23" s="120"/>
      <c r="AAU23" s="120"/>
      <c r="AAV23" s="120"/>
      <c r="AAW23" s="120"/>
      <c r="AAX23" s="120"/>
      <c r="AAY23" s="120"/>
      <c r="AAZ23" s="120"/>
      <c r="ABA23" s="120"/>
      <c r="ABB23" s="120"/>
      <c r="ABC23" s="120"/>
      <c r="ABD23" s="120"/>
      <c r="ABE23" s="120"/>
      <c r="ABF23" s="120"/>
      <c r="ABG23" s="120"/>
      <c r="ABH23" s="120"/>
      <c r="ABI23" s="120"/>
      <c r="ABJ23" s="120"/>
      <c r="ABK23" s="120"/>
      <c r="ABL23" s="120"/>
      <c r="ABM23" s="120"/>
      <c r="ABN23" s="120"/>
      <c r="ABO23" s="120"/>
      <c r="ABP23" s="120"/>
      <c r="ABQ23" s="120"/>
      <c r="ABR23" s="120"/>
      <c r="ABS23" s="120"/>
      <c r="ABT23" s="120"/>
      <c r="ABU23" s="120"/>
      <c r="ABV23" s="120"/>
      <c r="ABW23" s="120"/>
      <c r="ABX23" s="120"/>
      <c r="ABY23" s="120"/>
      <c r="ABZ23" s="120"/>
      <c r="ACA23" s="120"/>
      <c r="ACB23" s="120"/>
      <c r="ACC23" s="120"/>
      <c r="ACD23" s="120"/>
      <c r="ACE23" s="120"/>
      <c r="ACF23" s="120"/>
      <c r="ACG23" s="120"/>
      <c r="ACH23" s="120"/>
      <c r="ACI23" s="120"/>
      <c r="ACJ23" s="120"/>
      <c r="ACK23" s="120"/>
      <c r="ACL23" s="120"/>
      <c r="ACM23" s="120"/>
      <c r="ACN23" s="120"/>
      <c r="ACO23" s="120"/>
      <c r="ACP23" s="120"/>
      <c r="ACQ23" s="120"/>
      <c r="ACR23" s="120"/>
      <c r="ACS23" s="120"/>
      <c r="ACT23" s="120"/>
      <c r="ACU23" s="120"/>
      <c r="ACV23" s="120"/>
      <c r="ACW23" s="120"/>
      <c r="ACX23" s="120"/>
      <c r="ACY23" s="120"/>
      <c r="ACZ23" s="120"/>
      <c r="ADA23" s="120"/>
      <c r="ADB23" s="120"/>
      <c r="ADC23" s="120"/>
      <c r="ADD23" s="120"/>
      <c r="ADE23" s="120"/>
      <c r="ADF23" s="120"/>
      <c r="ADG23" s="120"/>
      <c r="ADH23" s="120"/>
      <c r="ADI23" s="120"/>
      <c r="ADJ23" s="120"/>
      <c r="ADK23" s="120"/>
      <c r="ADL23" s="120"/>
      <c r="ADM23" s="120"/>
      <c r="ADN23" s="120"/>
      <c r="ADO23" s="120"/>
      <c r="ADP23" s="120"/>
      <c r="ADQ23" s="120"/>
      <c r="ADR23" s="120"/>
      <c r="ADS23" s="120"/>
      <c r="ADT23" s="120"/>
      <c r="ADU23" s="120"/>
      <c r="ADV23" s="120"/>
      <c r="ADW23" s="120"/>
      <c r="ADX23" s="120"/>
      <c r="ADY23" s="120"/>
      <c r="ADZ23" s="120"/>
      <c r="AEA23" s="120"/>
      <c r="AEB23" s="120"/>
      <c r="AEC23" s="120"/>
      <c r="AED23" s="120"/>
      <c r="AEE23" s="120"/>
      <c r="AEF23" s="120"/>
      <c r="AEG23" s="120"/>
      <c r="AEH23" s="120"/>
      <c r="AEI23" s="120"/>
      <c r="AEJ23" s="120"/>
      <c r="AEK23" s="120"/>
      <c r="AEL23" s="120"/>
      <c r="AEM23" s="120"/>
      <c r="AEN23" s="120"/>
      <c r="AEO23" s="120"/>
      <c r="AEP23" s="120"/>
      <c r="AEQ23" s="120"/>
      <c r="AER23" s="120"/>
      <c r="AES23" s="120"/>
      <c r="AET23" s="120"/>
      <c r="AEU23" s="120"/>
      <c r="AEV23" s="120"/>
      <c r="AEW23" s="120"/>
      <c r="AEX23" s="120"/>
      <c r="AEY23" s="120"/>
      <c r="AEZ23" s="120"/>
      <c r="AFA23" s="120"/>
      <c r="AFB23" s="120"/>
      <c r="AFC23" s="120"/>
      <c r="AFD23" s="120"/>
      <c r="AFE23" s="120"/>
      <c r="AFF23" s="120"/>
      <c r="AFG23" s="120"/>
      <c r="AFH23" s="120"/>
      <c r="AFI23" s="120"/>
      <c r="AFJ23" s="120"/>
      <c r="AFK23" s="120"/>
      <c r="AFL23" s="120"/>
      <c r="AFM23" s="120"/>
      <c r="AFN23" s="120"/>
      <c r="AFO23" s="120"/>
      <c r="AFP23" s="120"/>
      <c r="AFQ23" s="120"/>
      <c r="AFR23" s="120"/>
      <c r="AFS23" s="120"/>
      <c r="AFT23" s="120"/>
      <c r="AFU23" s="120"/>
      <c r="AFV23" s="120"/>
      <c r="AFW23" s="120"/>
      <c r="AFX23" s="120"/>
      <c r="AFY23" s="120"/>
      <c r="AFZ23" s="120"/>
      <c r="AGA23" s="120"/>
      <c r="AGB23" s="120"/>
      <c r="AGC23" s="120"/>
      <c r="AGD23" s="120"/>
      <c r="AGE23" s="120"/>
      <c r="AGF23" s="120"/>
      <c r="AGG23" s="120"/>
      <c r="AGH23" s="120"/>
      <c r="AGI23" s="120"/>
      <c r="AGJ23" s="120"/>
      <c r="AGK23" s="120"/>
      <c r="AGL23" s="120"/>
      <c r="AGM23" s="120"/>
      <c r="AGN23" s="120"/>
      <c r="AGO23" s="120"/>
      <c r="AGP23" s="120"/>
      <c r="AGQ23" s="120"/>
      <c r="AGR23" s="120"/>
      <c r="AGS23" s="120"/>
      <c r="AGT23" s="120"/>
      <c r="AGU23" s="120"/>
      <c r="AGV23" s="120"/>
      <c r="AGW23" s="120"/>
      <c r="AGX23" s="120"/>
      <c r="AGY23" s="120"/>
      <c r="AGZ23" s="120"/>
      <c r="AHA23" s="120"/>
      <c r="AHB23" s="120"/>
      <c r="AHC23" s="120"/>
      <c r="AHD23" s="120"/>
      <c r="AHE23" s="120"/>
      <c r="AHF23" s="120"/>
      <c r="AHG23" s="120"/>
      <c r="AHH23" s="120"/>
      <c r="AHI23" s="120"/>
      <c r="AHJ23" s="120"/>
      <c r="AHK23" s="120"/>
      <c r="AHL23" s="120"/>
      <c r="AHM23" s="120"/>
      <c r="AHN23" s="120"/>
      <c r="AHO23" s="120"/>
      <c r="AHP23" s="120"/>
      <c r="AHQ23" s="120"/>
      <c r="AHR23" s="120"/>
      <c r="AHS23" s="120"/>
      <c r="AHT23" s="120"/>
      <c r="AHU23" s="120"/>
      <c r="AHV23" s="120"/>
      <c r="AHW23" s="120"/>
      <c r="AHX23" s="120"/>
      <c r="AHY23" s="120"/>
      <c r="AHZ23" s="120"/>
      <c r="AIA23" s="120"/>
      <c r="AIB23" s="120"/>
      <c r="AIC23" s="120"/>
      <c r="AID23" s="120"/>
      <c r="AIE23" s="120"/>
      <c r="AIF23" s="120"/>
      <c r="AIG23" s="120"/>
      <c r="AIH23" s="120"/>
      <c r="AII23" s="120"/>
      <c r="AIJ23" s="120"/>
      <c r="AIK23" s="120"/>
      <c r="AIL23" s="120"/>
      <c r="AIM23" s="120"/>
      <c r="AIN23" s="120"/>
      <c r="AIO23" s="120"/>
      <c r="AIP23" s="120"/>
      <c r="AIQ23" s="120"/>
      <c r="AIR23" s="120"/>
      <c r="AIS23" s="120"/>
      <c r="AIT23" s="120"/>
      <c r="AIU23" s="120"/>
      <c r="AIV23" s="120"/>
      <c r="AIW23" s="120"/>
      <c r="AIX23" s="120"/>
      <c r="AIY23" s="120"/>
      <c r="AIZ23" s="120"/>
      <c r="AJA23" s="120"/>
      <c r="AJB23" s="120"/>
      <c r="AJC23" s="120"/>
      <c r="AJD23" s="120"/>
      <c r="AJE23" s="120"/>
      <c r="AJF23" s="120"/>
      <c r="AJG23" s="120"/>
      <c r="AJH23" s="120"/>
      <c r="AJI23" s="120"/>
      <c r="AJJ23" s="120"/>
      <c r="AJK23" s="120"/>
      <c r="AJL23" s="120"/>
      <c r="AJM23" s="120"/>
      <c r="AJN23" s="120"/>
      <c r="AJO23" s="120"/>
      <c r="AJP23" s="120"/>
      <c r="AJQ23" s="120"/>
      <c r="AJR23" s="120"/>
      <c r="AJS23" s="120"/>
      <c r="AJT23" s="120"/>
      <c r="AJU23" s="120"/>
      <c r="AJV23" s="120"/>
      <c r="AJW23" s="120"/>
      <c r="AJX23" s="120"/>
      <c r="AJY23" s="120"/>
      <c r="AJZ23" s="120"/>
      <c r="AKA23" s="120"/>
      <c r="AKB23" s="120"/>
      <c r="AKC23" s="120"/>
      <c r="AKD23" s="120"/>
      <c r="AKE23" s="120"/>
      <c r="AKF23" s="120"/>
      <c r="AKG23" s="120"/>
      <c r="AKH23" s="120"/>
      <c r="AKI23" s="120"/>
      <c r="AKJ23" s="120"/>
      <c r="AKK23" s="120"/>
      <c r="AKL23" s="120"/>
      <c r="AKM23" s="120"/>
      <c r="AKN23" s="120"/>
      <c r="AKO23" s="120"/>
      <c r="AKP23" s="120"/>
      <c r="AKQ23" s="120"/>
      <c r="AKR23" s="120"/>
      <c r="AKS23" s="120"/>
      <c r="AKT23" s="120"/>
      <c r="AKU23" s="120"/>
      <c r="AKV23" s="120"/>
      <c r="AKW23" s="120"/>
      <c r="AKX23" s="120"/>
      <c r="AKY23" s="120"/>
      <c r="AKZ23" s="120"/>
      <c r="ALA23" s="120"/>
      <c r="ALB23" s="120"/>
      <c r="ALC23" s="120"/>
      <c r="ALD23" s="120"/>
      <c r="ALE23" s="120"/>
      <c r="ALF23" s="120"/>
      <c r="ALG23" s="120"/>
      <c r="ALH23" s="120"/>
      <c r="ALI23" s="120"/>
      <c r="ALJ23" s="120"/>
      <c r="ALK23" s="120"/>
      <c r="ALL23" s="120"/>
      <c r="ALM23" s="120"/>
      <c r="ALN23" s="120"/>
      <c r="ALO23" s="120"/>
      <c r="ALP23" s="120"/>
      <c r="ALQ23" s="120"/>
      <c r="ALR23" s="120"/>
      <c r="ALS23" s="120"/>
      <c r="ALT23" s="120"/>
      <c r="ALU23" s="120"/>
      <c r="ALV23" s="120"/>
      <c r="ALW23" s="120"/>
      <c r="ALX23" s="120"/>
      <c r="ALY23" s="120"/>
      <c r="ALZ23" s="120"/>
      <c r="AMA23" s="120"/>
      <c r="AMB23" s="120"/>
      <c r="AMC23" s="120"/>
      <c r="AMD23" s="120"/>
      <c r="AME23" s="120"/>
      <c r="AMF23" s="120"/>
      <c r="AMG23" s="120"/>
      <c r="AMH23" s="120"/>
      <c r="AMI23" s="120"/>
      <c r="AMJ23" s="120"/>
      <c r="AMK23" s="120"/>
    </row>
    <row r="24" spans="1:1025" s="119" customFormat="1" ht="89.25" customHeight="1" x14ac:dyDescent="0.25">
      <c r="A24" s="412"/>
      <c r="B24" s="415"/>
      <c r="C24" s="121" t="s">
        <v>580</v>
      </c>
      <c r="D24" s="418"/>
      <c r="E24" s="126"/>
      <c r="F24" s="118" t="s">
        <v>88</v>
      </c>
      <c r="G24" s="120"/>
      <c r="H24" s="120"/>
      <c r="I24" s="127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  <c r="IQ24" s="120"/>
      <c r="IR24" s="120"/>
      <c r="IS24" s="120"/>
      <c r="IT24" s="120"/>
      <c r="IU24" s="120"/>
      <c r="IV24" s="120"/>
      <c r="IW24" s="120"/>
      <c r="IX24" s="120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0"/>
      <c r="NJ24" s="120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0"/>
      <c r="SD24" s="120"/>
      <c r="SE24" s="120"/>
      <c r="SF24" s="120"/>
      <c r="SG24" s="120"/>
      <c r="SH24" s="120"/>
      <c r="SI24" s="120"/>
      <c r="SJ24" s="120"/>
      <c r="SK24" s="120"/>
      <c r="SL24" s="120"/>
      <c r="SM24" s="120"/>
      <c r="SN24" s="120"/>
      <c r="SO24" s="120"/>
      <c r="SP24" s="120"/>
      <c r="SQ24" s="120"/>
      <c r="SR24" s="120"/>
      <c r="SS24" s="120"/>
      <c r="ST24" s="120"/>
      <c r="SU24" s="120"/>
      <c r="SV24" s="120"/>
      <c r="SW24" s="120"/>
      <c r="SX24" s="120"/>
      <c r="SY24" s="120"/>
      <c r="SZ24" s="120"/>
      <c r="TA24" s="120"/>
      <c r="TB24" s="120"/>
      <c r="TC24" s="120"/>
      <c r="TD24" s="120"/>
      <c r="TE24" s="120"/>
      <c r="TF24" s="120"/>
      <c r="TG24" s="120"/>
      <c r="TH24" s="120"/>
      <c r="TI24" s="120"/>
      <c r="TJ24" s="120"/>
      <c r="TK24" s="120"/>
      <c r="TL24" s="120"/>
      <c r="TM24" s="120"/>
      <c r="TN24" s="120"/>
      <c r="TO24" s="120"/>
      <c r="TP24" s="120"/>
      <c r="TQ24" s="120"/>
      <c r="TR24" s="120"/>
      <c r="TS24" s="120"/>
      <c r="TT24" s="120"/>
      <c r="TU24" s="120"/>
      <c r="TV24" s="120"/>
      <c r="TW24" s="120"/>
      <c r="TX24" s="120"/>
      <c r="TY24" s="120"/>
      <c r="TZ24" s="120"/>
      <c r="UA24" s="120"/>
      <c r="UB24" s="120"/>
      <c r="UC24" s="120"/>
      <c r="UD24" s="120"/>
      <c r="UE24" s="120"/>
      <c r="UF24" s="120"/>
      <c r="UG24" s="120"/>
      <c r="UH24" s="120"/>
      <c r="UI24" s="120"/>
      <c r="UJ24" s="120"/>
      <c r="UK24" s="120"/>
      <c r="UL24" s="120"/>
      <c r="UM24" s="120"/>
      <c r="UN24" s="120"/>
      <c r="UO24" s="120"/>
      <c r="UP24" s="120"/>
      <c r="UQ24" s="120"/>
      <c r="UR24" s="120"/>
      <c r="US24" s="120"/>
      <c r="UT24" s="120"/>
      <c r="UU24" s="120"/>
      <c r="UV24" s="120"/>
      <c r="UW24" s="120"/>
      <c r="UX24" s="120"/>
      <c r="UY24" s="120"/>
      <c r="UZ24" s="120"/>
      <c r="VA24" s="120"/>
      <c r="VB24" s="120"/>
      <c r="VC24" s="120"/>
      <c r="VD24" s="120"/>
      <c r="VE24" s="120"/>
      <c r="VF24" s="120"/>
      <c r="VG24" s="120"/>
      <c r="VH24" s="120"/>
      <c r="VI24" s="120"/>
      <c r="VJ24" s="120"/>
      <c r="VK24" s="120"/>
      <c r="VL24" s="120"/>
      <c r="VM24" s="120"/>
      <c r="VN24" s="120"/>
      <c r="VO24" s="120"/>
      <c r="VP24" s="120"/>
      <c r="VQ24" s="120"/>
      <c r="VR24" s="120"/>
      <c r="VS24" s="120"/>
      <c r="VT24" s="120"/>
      <c r="VU24" s="120"/>
      <c r="VV24" s="120"/>
      <c r="VW24" s="120"/>
      <c r="VX24" s="120"/>
      <c r="VY24" s="120"/>
      <c r="VZ24" s="120"/>
      <c r="WA24" s="120"/>
      <c r="WB24" s="120"/>
      <c r="WC24" s="120"/>
      <c r="WD24" s="120"/>
      <c r="WE24" s="120"/>
      <c r="WF24" s="120"/>
      <c r="WG24" s="120"/>
      <c r="WH24" s="120"/>
      <c r="WI24" s="120"/>
      <c r="WJ24" s="120"/>
      <c r="WK24" s="120"/>
      <c r="WL24" s="120"/>
      <c r="WM24" s="120"/>
      <c r="WN24" s="120"/>
      <c r="WO24" s="120"/>
      <c r="WP24" s="120"/>
      <c r="WQ24" s="120"/>
      <c r="WR24" s="120"/>
      <c r="WS24" s="120"/>
      <c r="WT24" s="120"/>
      <c r="WU24" s="120"/>
      <c r="WV24" s="120"/>
      <c r="WW24" s="120"/>
      <c r="WX24" s="120"/>
      <c r="WY24" s="120"/>
      <c r="WZ24" s="120"/>
      <c r="XA24" s="120"/>
      <c r="XB24" s="120"/>
      <c r="XC24" s="120"/>
      <c r="XD24" s="120"/>
      <c r="XE24" s="120"/>
      <c r="XF24" s="120"/>
      <c r="XG24" s="120"/>
      <c r="XH24" s="120"/>
      <c r="XI24" s="120"/>
      <c r="XJ24" s="120"/>
      <c r="XK24" s="120"/>
      <c r="XL24" s="120"/>
      <c r="XM24" s="120"/>
      <c r="XN24" s="120"/>
      <c r="XO24" s="120"/>
      <c r="XP24" s="120"/>
      <c r="XQ24" s="120"/>
      <c r="XR24" s="120"/>
      <c r="XS24" s="120"/>
      <c r="XT24" s="120"/>
      <c r="XU24" s="120"/>
      <c r="XV24" s="120"/>
      <c r="XW24" s="120"/>
      <c r="XX24" s="120"/>
      <c r="XY24" s="120"/>
      <c r="XZ24" s="120"/>
      <c r="YA24" s="120"/>
      <c r="YB24" s="120"/>
      <c r="YC24" s="120"/>
      <c r="YD24" s="120"/>
      <c r="YE24" s="120"/>
      <c r="YF24" s="120"/>
      <c r="YG24" s="120"/>
      <c r="YH24" s="120"/>
      <c r="YI24" s="120"/>
      <c r="YJ24" s="120"/>
      <c r="YK24" s="120"/>
      <c r="YL24" s="120"/>
      <c r="YM24" s="120"/>
      <c r="YN24" s="120"/>
      <c r="YO24" s="120"/>
      <c r="YP24" s="120"/>
      <c r="YQ24" s="120"/>
      <c r="YR24" s="120"/>
      <c r="YS24" s="120"/>
      <c r="YT24" s="120"/>
      <c r="YU24" s="120"/>
      <c r="YV24" s="120"/>
      <c r="YW24" s="120"/>
      <c r="YX24" s="120"/>
      <c r="YY24" s="120"/>
      <c r="YZ24" s="120"/>
      <c r="ZA24" s="120"/>
      <c r="ZB24" s="120"/>
      <c r="ZC24" s="120"/>
      <c r="ZD24" s="120"/>
      <c r="ZE24" s="120"/>
      <c r="ZF24" s="120"/>
      <c r="ZG24" s="120"/>
      <c r="ZH24" s="120"/>
      <c r="ZI24" s="120"/>
      <c r="ZJ24" s="120"/>
      <c r="ZK24" s="120"/>
      <c r="ZL24" s="120"/>
      <c r="ZM24" s="120"/>
      <c r="ZN24" s="120"/>
      <c r="ZO24" s="120"/>
      <c r="ZP24" s="120"/>
      <c r="ZQ24" s="120"/>
      <c r="ZR24" s="120"/>
      <c r="ZS24" s="120"/>
      <c r="ZT24" s="120"/>
      <c r="ZU24" s="120"/>
      <c r="ZV24" s="120"/>
      <c r="ZW24" s="120"/>
      <c r="ZX24" s="120"/>
      <c r="ZY24" s="120"/>
      <c r="ZZ24" s="120"/>
      <c r="AAA24" s="120"/>
      <c r="AAB24" s="120"/>
      <c r="AAC24" s="120"/>
      <c r="AAD24" s="120"/>
      <c r="AAE24" s="120"/>
      <c r="AAF24" s="120"/>
      <c r="AAG24" s="120"/>
      <c r="AAH24" s="120"/>
      <c r="AAI24" s="120"/>
      <c r="AAJ24" s="120"/>
      <c r="AAK24" s="120"/>
      <c r="AAL24" s="120"/>
      <c r="AAM24" s="120"/>
      <c r="AAN24" s="120"/>
      <c r="AAO24" s="120"/>
      <c r="AAP24" s="120"/>
      <c r="AAQ24" s="120"/>
      <c r="AAR24" s="120"/>
      <c r="AAS24" s="120"/>
      <c r="AAT24" s="120"/>
      <c r="AAU24" s="120"/>
      <c r="AAV24" s="120"/>
      <c r="AAW24" s="120"/>
      <c r="AAX24" s="120"/>
      <c r="AAY24" s="120"/>
      <c r="AAZ24" s="120"/>
      <c r="ABA24" s="120"/>
      <c r="ABB24" s="120"/>
      <c r="ABC24" s="120"/>
      <c r="ABD24" s="120"/>
      <c r="ABE24" s="120"/>
      <c r="ABF24" s="120"/>
      <c r="ABG24" s="120"/>
      <c r="ABH24" s="120"/>
      <c r="ABI24" s="120"/>
      <c r="ABJ24" s="120"/>
      <c r="ABK24" s="120"/>
      <c r="ABL24" s="120"/>
      <c r="ABM24" s="120"/>
      <c r="ABN24" s="120"/>
      <c r="ABO24" s="120"/>
      <c r="ABP24" s="120"/>
      <c r="ABQ24" s="120"/>
      <c r="ABR24" s="120"/>
      <c r="ABS24" s="120"/>
      <c r="ABT24" s="120"/>
      <c r="ABU24" s="120"/>
      <c r="ABV24" s="120"/>
      <c r="ABW24" s="120"/>
      <c r="ABX24" s="120"/>
      <c r="ABY24" s="120"/>
      <c r="ABZ24" s="120"/>
      <c r="ACA24" s="120"/>
      <c r="ACB24" s="120"/>
      <c r="ACC24" s="120"/>
      <c r="ACD24" s="120"/>
      <c r="ACE24" s="120"/>
      <c r="ACF24" s="120"/>
      <c r="ACG24" s="120"/>
      <c r="ACH24" s="120"/>
      <c r="ACI24" s="120"/>
      <c r="ACJ24" s="120"/>
      <c r="ACK24" s="120"/>
      <c r="ACL24" s="120"/>
      <c r="ACM24" s="120"/>
      <c r="ACN24" s="120"/>
      <c r="ACO24" s="120"/>
      <c r="ACP24" s="120"/>
      <c r="ACQ24" s="120"/>
      <c r="ACR24" s="120"/>
      <c r="ACS24" s="120"/>
      <c r="ACT24" s="120"/>
      <c r="ACU24" s="120"/>
      <c r="ACV24" s="120"/>
      <c r="ACW24" s="120"/>
      <c r="ACX24" s="120"/>
      <c r="ACY24" s="120"/>
      <c r="ACZ24" s="120"/>
      <c r="ADA24" s="120"/>
      <c r="ADB24" s="120"/>
      <c r="ADC24" s="120"/>
      <c r="ADD24" s="120"/>
      <c r="ADE24" s="120"/>
      <c r="ADF24" s="120"/>
      <c r="ADG24" s="120"/>
      <c r="ADH24" s="120"/>
      <c r="ADI24" s="120"/>
      <c r="ADJ24" s="120"/>
      <c r="ADK24" s="120"/>
      <c r="ADL24" s="120"/>
      <c r="ADM24" s="120"/>
      <c r="ADN24" s="120"/>
      <c r="ADO24" s="120"/>
      <c r="ADP24" s="120"/>
      <c r="ADQ24" s="120"/>
      <c r="ADR24" s="120"/>
      <c r="ADS24" s="120"/>
      <c r="ADT24" s="120"/>
      <c r="ADU24" s="120"/>
      <c r="ADV24" s="120"/>
      <c r="ADW24" s="120"/>
      <c r="ADX24" s="120"/>
      <c r="ADY24" s="120"/>
      <c r="ADZ24" s="120"/>
      <c r="AEA24" s="120"/>
      <c r="AEB24" s="120"/>
      <c r="AEC24" s="120"/>
      <c r="AED24" s="120"/>
      <c r="AEE24" s="120"/>
      <c r="AEF24" s="120"/>
      <c r="AEG24" s="120"/>
      <c r="AEH24" s="120"/>
      <c r="AEI24" s="120"/>
      <c r="AEJ24" s="120"/>
      <c r="AEK24" s="120"/>
      <c r="AEL24" s="120"/>
      <c r="AEM24" s="120"/>
      <c r="AEN24" s="120"/>
      <c r="AEO24" s="120"/>
      <c r="AEP24" s="120"/>
      <c r="AEQ24" s="120"/>
      <c r="AER24" s="120"/>
      <c r="AES24" s="120"/>
      <c r="AET24" s="120"/>
      <c r="AEU24" s="120"/>
      <c r="AEV24" s="120"/>
      <c r="AEW24" s="120"/>
      <c r="AEX24" s="120"/>
      <c r="AEY24" s="120"/>
      <c r="AEZ24" s="120"/>
      <c r="AFA24" s="120"/>
      <c r="AFB24" s="120"/>
      <c r="AFC24" s="120"/>
      <c r="AFD24" s="120"/>
      <c r="AFE24" s="120"/>
      <c r="AFF24" s="120"/>
      <c r="AFG24" s="120"/>
      <c r="AFH24" s="120"/>
      <c r="AFI24" s="120"/>
      <c r="AFJ24" s="120"/>
      <c r="AFK24" s="120"/>
      <c r="AFL24" s="120"/>
      <c r="AFM24" s="120"/>
      <c r="AFN24" s="120"/>
      <c r="AFO24" s="120"/>
      <c r="AFP24" s="120"/>
      <c r="AFQ24" s="120"/>
      <c r="AFR24" s="120"/>
      <c r="AFS24" s="120"/>
      <c r="AFT24" s="120"/>
      <c r="AFU24" s="120"/>
      <c r="AFV24" s="120"/>
      <c r="AFW24" s="120"/>
      <c r="AFX24" s="120"/>
      <c r="AFY24" s="120"/>
      <c r="AFZ24" s="120"/>
      <c r="AGA24" s="120"/>
      <c r="AGB24" s="120"/>
      <c r="AGC24" s="120"/>
      <c r="AGD24" s="120"/>
      <c r="AGE24" s="120"/>
      <c r="AGF24" s="120"/>
      <c r="AGG24" s="120"/>
      <c r="AGH24" s="120"/>
      <c r="AGI24" s="120"/>
      <c r="AGJ24" s="120"/>
      <c r="AGK24" s="120"/>
      <c r="AGL24" s="120"/>
      <c r="AGM24" s="120"/>
      <c r="AGN24" s="120"/>
      <c r="AGO24" s="120"/>
      <c r="AGP24" s="120"/>
      <c r="AGQ24" s="120"/>
      <c r="AGR24" s="120"/>
      <c r="AGS24" s="120"/>
      <c r="AGT24" s="120"/>
      <c r="AGU24" s="120"/>
      <c r="AGV24" s="120"/>
      <c r="AGW24" s="120"/>
      <c r="AGX24" s="120"/>
      <c r="AGY24" s="120"/>
      <c r="AGZ24" s="120"/>
      <c r="AHA24" s="120"/>
      <c r="AHB24" s="120"/>
      <c r="AHC24" s="120"/>
      <c r="AHD24" s="120"/>
      <c r="AHE24" s="120"/>
      <c r="AHF24" s="120"/>
      <c r="AHG24" s="120"/>
      <c r="AHH24" s="120"/>
      <c r="AHI24" s="120"/>
      <c r="AHJ24" s="120"/>
      <c r="AHK24" s="120"/>
      <c r="AHL24" s="120"/>
      <c r="AHM24" s="120"/>
      <c r="AHN24" s="120"/>
      <c r="AHO24" s="120"/>
      <c r="AHP24" s="120"/>
      <c r="AHQ24" s="120"/>
      <c r="AHR24" s="120"/>
      <c r="AHS24" s="120"/>
      <c r="AHT24" s="120"/>
      <c r="AHU24" s="120"/>
      <c r="AHV24" s="120"/>
      <c r="AHW24" s="120"/>
      <c r="AHX24" s="120"/>
      <c r="AHY24" s="120"/>
      <c r="AHZ24" s="120"/>
      <c r="AIA24" s="120"/>
      <c r="AIB24" s="120"/>
      <c r="AIC24" s="120"/>
      <c r="AID24" s="120"/>
      <c r="AIE24" s="120"/>
      <c r="AIF24" s="120"/>
      <c r="AIG24" s="120"/>
      <c r="AIH24" s="120"/>
      <c r="AII24" s="120"/>
      <c r="AIJ24" s="120"/>
      <c r="AIK24" s="120"/>
      <c r="AIL24" s="120"/>
      <c r="AIM24" s="120"/>
      <c r="AIN24" s="120"/>
      <c r="AIO24" s="120"/>
      <c r="AIP24" s="120"/>
      <c r="AIQ24" s="120"/>
      <c r="AIR24" s="120"/>
      <c r="AIS24" s="120"/>
      <c r="AIT24" s="120"/>
      <c r="AIU24" s="120"/>
      <c r="AIV24" s="120"/>
      <c r="AIW24" s="120"/>
      <c r="AIX24" s="120"/>
      <c r="AIY24" s="120"/>
      <c r="AIZ24" s="120"/>
      <c r="AJA24" s="120"/>
      <c r="AJB24" s="120"/>
      <c r="AJC24" s="120"/>
      <c r="AJD24" s="120"/>
      <c r="AJE24" s="120"/>
      <c r="AJF24" s="120"/>
      <c r="AJG24" s="120"/>
      <c r="AJH24" s="120"/>
      <c r="AJI24" s="120"/>
      <c r="AJJ24" s="120"/>
      <c r="AJK24" s="120"/>
      <c r="AJL24" s="120"/>
      <c r="AJM24" s="120"/>
      <c r="AJN24" s="120"/>
      <c r="AJO24" s="120"/>
      <c r="AJP24" s="120"/>
      <c r="AJQ24" s="120"/>
      <c r="AJR24" s="120"/>
      <c r="AJS24" s="120"/>
      <c r="AJT24" s="120"/>
      <c r="AJU24" s="120"/>
      <c r="AJV24" s="120"/>
      <c r="AJW24" s="120"/>
      <c r="AJX24" s="120"/>
      <c r="AJY24" s="120"/>
      <c r="AJZ24" s="120"/>
      <c r="AKA24" s="120"/>
      <c r="AKB24" s="120"/>
      <c r="AKC24" s="120"/>
      <c r="AKD24" s="120"/>
      <c r="AKE24" s="120"/>
      <c r="AKF24" s="120"/>
      <c r="AKG24" s="120"/>
      <c r="AKH24" s="120"/>
      <c r="AKI24" s="120"/>
      <c r="AKJ24" s="120"/>
      <c r="AKK24" s="120"/>
      <c r="AKL24" s="120"/>
      <c r="AKM24" s="120"/>
      <c r="AKN24" s="120"/>
      <c r="AKO24" s="120"/>
      <c r="AKP24" s="120"/>
      <c r="AKQ24" s="120"/>
      <c r="AKR24" s="120"/>
      <c r="AKS24" s="120"/>
      <c r="AKT24" s="120"/>
      <c r="AKU24" s="120"/>
      <c r="AKV24" s="120"/>
      <c r="AKW24" s="120"/>
      <c r="AKX24" s="120"/>
      <c r="AKY24" s="120"/>
      <c r="AKZ24" s="120"/>
      <c r="ALA24" s="120"/>
      <c r="ALB24" s="120"/>
      <c r="ALC24" s="120"/>
      <c r="ALD24" s="120"/>
      <c r="ALE24" s="120"/>
      <c r="ALF24" s="120"/>
      <c r="ALG24" s="120"/>
      <c r="ALH24" s="120"/>
      <c r="ALI24" s="120"/>
      <c r="ALJ24" s="120"/>
      <c r="ALK24" s="120"/>
      <c r="ALL24" s="120"/>
      <c r="ALM24" s="120"/>
      <c r="ALN24" s="120"/>
      <c r="ALO24" s="120"/>
      <c r="ALP24" s="120"/>
      <c r="ALQ24" s="120"/>
      <c r="ALR24" s="120"/>
      <c r="ALS24" s="120"/>
      <c r="ALT24" s="120"/>
      <c r="ALU24" s="120"/>
      <c r="ALV24" s="120"/>
      <c r="ALW24" s="120"/>
      <c r="ALX24" s="120"/>
      <c r="ALY24" s="120"/>
      <c r="ALZ24" s="120"/>
      <c r="AMA24" s="120"/>
      <c r="AMB24" s="120"/>
      <c r="AMC24" s="120"/>
      <c r="AMD24" s="120"/>
      <c r="AME24" s="120"/>
      <c r="AMF24" s="120"/>
      <c r="AMG24" s="120"/>
      <c r="AMH24" s="120"/>
      <c r="AMI24" s="120"/>
      <c r="AMJ24" s="120"/>
      <c r="AMK24" s="120"/>
    </row>
    <row r="25" spans="1:1025" ht="136.15" customHeight="1" x14ac:dyDescent="0.25">
      <c r="A25" s="101" t="s">
        <v>42</v>
      </c>
      <c r="B25" s="95" t="s">
        <v>84</v>
      </c>
      <c r="C25" s="13" t="s">
        <v>608</v>
      </c>
      <c r="D25" s="14"/>
      <c r="E25" s="27"/>
      <c r="F25" s="17" t="s">
        <v>93</v>
      </c>
    </row>
    <row r="26" spans="1:1025" ht="260.25" customHeight="1" x14ac:dyDescent="0.25">
      <c r="A26" s="101" t="s">
        <v>43</v>
      </c>
      <c r="B26" s="95" t="s">
        <v>25</v>
      </c>
      <c r="C26" s="13" t="s">
        <v>581</v>
      </c>
      <c r="D26" s="114"/>
      <c r="E26" s="115"/>
      <c r="F26" s="17" t="s">
        <v>88</v>
      </c>
    </row>
    <row r="27" spans="1:1025" ht="136.15" customHeight="1" x14ac:dyDescent="0.25">
      <c r="A27" s="101" t="s">
        <v>44</v>
      </c>
      <c r="B27" s="95" t="s">
        <v>25</v>
      </c>
      <c r="C27" s="13" t="s">
        <v>582</v>
      </c>
      <c r="D27" s="114"/>
      <c r="E27" s="115"/>
      <c r="F27" s="17" t="s">
        <v>94</v>
      </c>
    </row>
    <row r="28" spans="1:1025" ht="250.5" hidden="1" customHeight="1" x14ac:dyDescent="0.25">
      <c r="A28" s="101" t="s">
        <v>45</v>
      </c>
      <c r="B28" s="95" t="s">
        <v>84</v>
      </c>
      <c r="C28" s="289" t="s">
        <v>503</v>
      </c>
      <c r="D28" s="290" t="s">
        <v>504</v>
      </c>
      <c r="E28" s="291">
        <v>100</v>
      </c>
      <c r="F28" s="292" t="s">
        <v>94</v>
      </c>
    </row>
    <row r="29" spans="1:1025" ht="240" hidden="1" customHeight="1" x14ac:dyDescent="0.25">
      <c r="A29" s="101" t="s">
        <v>95</v>
      </c>
      <c r="B29" s="95" t="s">
        <v>84</v>
      </c>
      <c r="C29" s="288" t="s">
        <v>503</v>
      </c>
      <c r="D29" s="287" t="s">
        <v>504</v>
      </c>
      <c r="E29" s="291">
        <v>100</v>
      </c>
      <c r="F29" s="292" t="s">
        <v>94</v>
      </c>
    </row>
    <row r="30" spans="1:1025" ht="164.45" customHeight="1" x14ac:dyDescent="0.25">
      <c r="A30" s="101" t="s">
        <v>47</v>
      </c>
      <c r="B30" s="95" t="s">
        <v>84</v>
      </c>
      <c r="C30" s="13" t="s">
        <v>583</v>
      </c>
      <c r="D30" s="131"/>
      <c r="E30" s="27"/>
      <c r="F30" s="17" t="s">
        <v>417</v>
      </c>
    </row>
    <row r="31" spans="1:1025" ht="83.45" customHeight="1" x14ac:dyDescent="0.25">
      <c r="A31" s="101" t="s">
        <v>96</v>
      </c>
      <c r="B31" s="95" t="s">
        <v>84</v>
      </c>
      <c r="C31" s="13"/>
      <c r="D31" s="14"/>
      <c r="E31" s="27"/>
      <c r="F31" s="17"/>
    </row>
    <row r="32" spans="1:1025" ht="129" customHeight="1" x14ac:dyDescent="0.25">
      <c r="A32" s="408" t="s">
        <v>97</v>
      </c>
      <c r="B32" s="409" t="s">
        <v>84</v>
      </c>
      <c r="C32" s="13" t="s">
        <v>584</v>
      </c>
      <c r="D32" s="131"/>
      <c r="E32" s="27"/>
      <c r="F32" s="17" t="s">
        <v>98</v>
      </c>
    </row>
    <row r="33" spans="1:1025" ht="158.25" customHeight="1" x14ac:dyDescent="0.25">
      <c r="A33" s="408"/>
      <c r="B33" s="409"/>
      <c r="C33" s="13" t="s">
        <v>585</v>
      </c>
      <c r="D33" s="131"/>
      <c r="E33" s="27"/>
      <c r="F33" s="17" t="s">
        <v>99</v>
      </c>
    </row>
    <row r="34" spans="1:1025" ht="136.5" customHeight="1" x14ac:dyDescent="0.25">
      <c r="A34" s="395" t="s">
        <v>506</v>
      </c>
      <c r="B34" s="397" t="s">
        <v>84</v>
      </c>
      <c r="C34" s="14" t="s">
        <v>586</v>
      </c>
      <c r="D34" s="128"/>
      <c r="E34" s="29"/>
      <c r="F34" s="17" t="s">
        <v>587</v>
      </c>
    </row>
    <row r="35" spans="1:1025" s="119" customFormat="1" ht="54" customHeight="1" x14ac:dyDescent="0.3">
      <c r="A35" s="396"/>
      <c r="B35" s="398"/>
      <c r="C35" s="272" t="s">
        <v>588</v>
      </c>
      <c r="D35" s="128"/>
      <c r="E35" s="30"/>
      <c r="F35" s="17" t="s">
        <v>99</v>
      </c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0"/>
      <c r="FA35" s="120"/>
      <c r="FB35" s="120"/>
      <c r="FC35" s="120"/>
      <c r="FD35" s="120"/>
      <c r="FE35" s="120"/>
      <c r="FF35" s="120"/>
      <c r="FG35" s="120"/>
      <c r="FH35" s="120"/>
      <c r="FI35" s="120"/>
      <c r="FJ35" s="120"/>
      <c r="FK35" s="120"/>
      <c r="FL35" s="120"/>
      <c r="FM35" s="120"/>
      <c r="FN35" s="120"/>
      <c r="FO35" s="120"/>
      <c r="FP35" s="120"/>
      <c r="FQ35" s="120"/>
      <c r="FR35" s="120"/>
      <c r="FS35" s="120"/>
      <c r="FT35" s="120"/>
      <c r="FU35" s="120"/>
      <c r="FV35" s="120"/>
      <c r="FW35" s="120"/>
      <c r="FX35" s="120"/>
      <c r="FY35" s="120"/>
      <c r="FZ35" s="120"/>
      <c r="GA35" s="120"/>
      <c r="GB35" s="120"/>
      <c r="GC35" s="120"/>
      <c r="GD35" s="120"/>
      <c r="GE35" s="120"/>
      <c r="GF35" s="120"/>
      <c r="GG35" s="120"/>
      <c r="GH35" s="120"/>
      <c r="GI35" s="120"/>
      <c r="GJ35" s="120"/>
      <c r="GK35" s="120"/>
      <c r="GL35" s="120"/>
      <c r="GM35" s="120"/>
      <c r="GN35" s="120"/>
      <c r="GO35" s="120"/>
      <c r="GP35" s="120"/>
      <c r="GQ35" s="120"/>
      <c r="GR35" s="120"/>
      <c r="GS35" s="120"/>
      <c r="GT35" s="120"/>
      <c r="GU35" s="120"/>
      <c r="GV35" s="120"/>
      <c r="GW35" s="120"/>
      <c r="GX35" s="120"/>
      <c r="GY35" s="120"/>
      <c r="GZ35" s="120"/>
      <c r="HA35" s="120"/>
      <c r="HB35" s="120"/>
      <c r="HC35" s="120"/>
      <c r="HD35" s="120"/>
      <c r="HE35" s="120"/>
      <c r="HF35" s="120"/>
      <c r="HG35" s="120"/>
      <c r="HH35" s="120"/>
      <c r="HI35" s="120"/>
      <c r="HJ35" s="120"/>
      <c r="HK35" s="120"/>
      <c r="HL35" s="120"/>
      <c r="HM35" s="120"/>
      <c r="HN35" s="120"/>
      <c r="HO35" s="120"/>
      <c r="HP35" s="120"/>
      <c r="HQ35" s="120"/>
      <c r="HR35" s="120"/>
      <c r="HS35" s="120"/>
      <c r="HT35" s="120"/>
      <c r="HU35" s="120"/>
      <c r="HV35" s="120"/>
      <c r="HW35" s="120"/>
      <c r="HX35" s="120"/>
      <c r="HY35" s="120"/>
      <c r="HZ35" s="120"/>
      <c r="IA35" s="120"/>
      <c r="IB35" s="120"/>
      <c r="IC35" s="120"/>
      <c r="ID35" s="120"/>
      <c r="IE35" s="120"/>
      <c r="IF35" s="120"/>
      <c r="IG35" s="120"/>
      <c r="IH35" s="120"/>
      <c r="II35" s="120"/>
      <c r="IJ35" s="120"/>
      <c r="IK35" s="120"/>
      <c r="IL35" s="120"/>
      <c r="IM35" s="120"/>
      <c r="IN35" s="120"/>
      <c r="IO35" s="120"/>
      <c r="IP35" s="120"/>
      <c r="IQ35" s="120"/>
      <c r="IR35" s="120"/>
      <c r="IS35" s="120"/>
      <c r="IT35" s="120"/>
      <c r="IU35" s="120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  <c r="PV35" s="120"/>
      <c r="PW35" s="120"/>
      <c r="PX35" s="120"/>
      <c r="PY35" s="120"/>
      <c r="PZ35" s="120"/>
      <c r="QA35" s="120"/>
      <c r="QB35" s="120"/>
      <c r="QC35" s="120"/>
      <c r="QD35" s="120"/>
      <c r="QE35" s="120"/>
      <c r="QF35" s="120"/>
      <c r="QG35" s="120"/>
      <c r="QH35" s="120"/>
      <c r="QI35" s="120"/>
      <c r="QJ35" s="120"/>
      <c r="QK35" s="120"/>
      <c r="QL35" s="120"/>
      <c r="QM35" s="120"/>
      <c r="QN35" s="120"/>
      <c r="QO35" s="120"/>
      <c r="QP35" s="120"/>
      <c r="QQ35" s="120"/>
      <c r="QR35" s="120"/>
      <c r="QS35" s="120"/>
      <c r="QT35" s="120"/>
      <c r="QU35" s="120"/>
      <c r="QV35" s="120"/>
      <c r="QW35" s="120"/>
      <c r="QX35" s="120"/>
      <c r="QY35" s="120"/>
      <c r="QZ35" s="120"/>
      <c r="RA35" s="120"/>
      <c r="RB35" s="120"/>
      <c r="RC35" s="120"/>
      <c r="RD35" s="120"/>
      <c r="RE35" s="120"/>
      <c r="RF35" s="120"/>
      <c r="RG35" s="120"/>
      <c r="RH35" s="120"/>
      <c r="RI35" s="120"/>
      <c r="RJ35" s="120"/>
      <c r="RK35" s="120"/>
      <c r="RL35" s="120"/>
      <c r="RM35" s="120"/>
      <c r="RN35" s="120"/>
      <c r="RO35" s="120"/>
      <c r="RP35" s="120"/>
      <c r="RQ35" s="120"/>
      <c r="RR35" s="120"/>
      <c r="RS35" s="120"/>
      <c r="RT35" s="120"/>
      <c r="RU35" s="120"/>
      <c r="RV35" s="120"/>
      <c r="RW35" s="120"/>
      <c r="RX35" s="120"/>
      <c r="RY35" s="120"/>
      <c r="RZ35" s="120"/>
      <c r="SA35" s="120"/>
      <c r="SB35" s="120"/>
      <c r="SC35" s="120"/>
      <c r="SD35" s="120"/>
      <c r="SE35" s="120"/>
      <c r="SF35" s="120"/>
      <c r="SG35" s="120"/>
      <c r="SH35" s="120"/>
      <c r="SI35" s="120"/>
      <c r="SJ35" s="120"/>
      <c r="SK35" s="120"/>
      <c r="SL35" s="120"/>
      <c r="SM35" s="120"/>
      <c r="SN35" s="120"/>
      <c r="SO35" s="120"/>
      <c r="SP35" s="120"/>
      <c r="SQ35" s="120"/>
      <c r="SR35" s="120"/>
      <c r="SS35" s="120"/>
      <c r="ST35" s="120"/>
      <c r="SU35" s="120"/>
      <c r="SV35" s="120"/>
      <c r="SW35" s="120"/>
      <c r="SX35" s="120"/>
      <c r="SY35" s="120"/>
      <c r="SZ35" s="120"/>
      <c r="TA35" s="120"/>
      <c r="TB35" s="120"/>
      <c r="TC35" s="120"/>
      <c r="TD35" s="120"/>
      <c r="TE35" s="120"/>
      <c r="TF35" s="120"/>
      <c r="TG35" s="120"/>
      <c r="TH35" s="120"/>
      <c r="TI35" s="120"/>
      <c r="TJ35" s="120"/>
      <c r="TK35" s="120"/>
      <c r="TL35" s="120"/>
      <c r="TM35" s="120"/>
      <c r="TN35" s="120"/>
      <c r="TO35" s="120"/>
      <c r="TP35" s="120"/>
      <c r="TQ35" s="120"/>
      <c r="TR35" s="120"/>
      <c r="TS35" s="120"/>
      <c r="TT35" s="120"/>
      <c r="TU35" s="120"/>
      <c r="TV35" s="120"/>
      <c r="TW35" s="120"/>
      <c r="TX35" s="120"/>
      <c r="TY35" s="120"/>
      <c r="TZ35" s="120"/>
      <c r="UA35" s="120"/>
      <c r="UB35" s="120"/>
      <c r="UC35" s="120"/>
      <c r="UD35" s="120"/>
      <c r="UE35" s="120"/>
      <c r="UF35" s="120"/>
      <c r="UG35" s="120"/>
      <c r="UH35" s="120"/>
      <c r="UI35" s="120"/>
      <c r="UJ35" s="120"/>
      <c r="UK35" s="120"/>
      <c r="UL35" s="120"/>
      <c r="UM35" s="120"/>
      <c r="UN35" s="120"/>
      <c r="UO35" s="120"/>
      <c r="UP35" s="120"/>
      <c r="UQ35" s="120"/>
      <c r="UR35" s="120"/>
      <c r="US35" s="120"/>
      <c r="UT35" s="120"/>
      <c r="UU35" s="120"/>
      <c r="UV35" s="120"/>
      <c r="UW35" s="120"/>
      <c r="UX35" s="120"/>
      <c r="UY35" s="120"/>
      <c r="UZ35" s="120"/>
      <c r="VA35" s="120"/>
      <c r="VB35" s="120"/>
      <c r="VC35" s="120"/>
      <c r="VD35" s="120"/>
      <c r="VE35" s="120"/>
      <c r="VF35" s="120"/>
      <c r="VG35" s="120"/>
      <c r="VH35" s="120"/>
      <c r="VI35" s="120"/>
      <c r="VJ35" s="120"/>
      <c r="VK35" s="120"/>
      <c r="VL35" s="120"/>
      <c r="VM35" s="120"/>
      <c r="VN35" s="120"/>
      <c r="VO35" s="120"/>
      <c r="VP35" s="120"/>
      <c r="VQ35" s="120"/>
      <c r="VR35" s="120"/>
      <c r="VS35" s="120"/>
      <c r="VT35" s="120"/>
      <c r="VU35" s="120"/>
      <c r="VV35" s="120"/>
      <c r="VW35" s="120"/>
      <c r="VX35" s="120"/>
      <c r="VY35" s="120"/>
      <c r="VZ35" s="120"/>
      <c r="WA35" s="120"/>
      <c r="WB35" s="120"/>
      <c r="WC35" s="120"/>
      <c r="WD35" s="120"/>
      <c r="WE35" s="120"/>
      <c r="WF35" s="120"/>
      <c r="WG35" s="120"/>
      <c r="WH35" s="120"/>
      <c r="WI35" s="120"/>
      <c r="WJ35" s="120"/>
      <c r="WK35" s="120"/>
      <c r="WL35" s="120"/>
      <c r="WM35" s="120"/>
      <c r="WN35" s="120"/>
      <c r="WO35" s="120"/>
      <c r="WP35" s="120"/>
      <c r="WQ35" s="120"/>
      <c r="WR35" s="120"/>
      <c r="WS35" s="120"/>
      <c r="WT35" s="120"/>
      <c r="WU35" s="120"/>
      <c r="WV35" s="120"/>
      <c r="WW35" s="120"/>
      <c r="WX35" s="120"/>
      <c r="WY35" s="120"/>
      <c r="WZ35" s="120"/>
      <c r="XA35" s="120"/>
      <c r="XB35" s="120"/>
      <c r="XC35" s="120"/>
      <c r="XD35" s="120"/>
      <c r="XE35" s="120"/>
      <c r="XF35" s="120"/>
      <c r="XG35" s="120"/>
      <c r="XH35" s="120"/>
      <c r="XI35" s="120"/>
      <c r="XJ35" s="120"/>
      <c r="XK35" s="120"/>
      <c r="XL35" s="120"/>
      <c r="XM35" s="120"/>
      <c r="XN35" s="120"/>
      <c r="XO35" s="120"/>
      <c r="XP35" s="120"/>
      <c r="XQ35" s="120"/>
      <c r="XR35" s="120"/>
      <c r="XS35" s="120"/>
      <c r="XT35" s="120"/>
      <c r="XU35" s="120"/>
      <c r="XV35" s="120"/>
      <c r="XW35" s="120"/>
      <c r="XX35" s="120"/>
      <c r="XY35" s="120"/>
      <c r="XZ35" s="120"/>
      <c r="YA35" s="120"/>
      <c r="YB35" s="120"/>
      <c r="YC35" s="120"/>
      <c r="YD35" s="120"/>
      <c r="YE35" s="120"/>
      <c r="YF35" s="120"/>
      <c r="YG35" s="120"/>
      <c r="YH35" s="120"/>
      <c r="YI35" s="120"/>
      <c r="YJ35" s="120"/>
      <c r="YK35" s="120"/>
      <c r="YL35" s="120"/>
      <c r="YM35" s="120"/>
      <c r="YN35" s="120"/>
      <c r="YO35" s="120"/>
      <c r="YP35" s="120"/>
      <c r="YQ35" s="120"/>
      <c r="YR35" s="120"/>
      <c r="YS35" s="120"/>
      <c r="YT35" s="120"/>
      <c r="YU35" s="120"/>
      <c r="YV35" s="120"/>
      <c r="YW35" s="120"/>
      <c r="YX35" s="120"/>
      <c r="YY35" s="120"/>
      <c r="YZ35" s="120"/>
      <c r="ZA35" s="120"/>
      <c r="ZB35" s="120"/>
      <c r="ZC35" s="120"/>
      <c r="ZD35" s="120"/>
      <c r="ZE35" s="120"/>
      <c r="ZF35" s="120"/>
      <c r="ZG35" s="120"/>
      <c r="ZH35" s="120"/>
      <c r="ZI35" s="120"/>
      <c r="ZJ35" s="120"/>
      <c r="ZK35" s="120"/>
      <c r="ZL35" s="120"/>
      <c r="ZM35" s="120"/>
      <c r="ZN35" s="120"/>
      <c r="ZO35" s="120"/>
      <c r="ZP35" s="120"/>
      <c r="ZQ35" s="120"/>
      <c r="ZR35" s="120"/>
      <c r="ZS35" s="120"/>
      <c r="ZT35" s="120"/>
      <c r="ZU35" s="120"/>
      <c r="ZV35" s="120"/>
      <c r="ZW35" s="120"/>
      <c r="ZX35" s="120"/>
      <c r="ZY35" s="120"/>
      <c r="ZZ35" s="120"/>
      <c r="AAA35" s="120"/>
      <c r="AAB35" s="120"/>
      <c r="AAC35" s="120"/>
      <c r="AAD35" s="120"/>
      <c r="AAE35" s="120"/>
      <c r="AAF35" s="120"/>
      <c r="AAG35" s="120"/>
      <c r="AAH35" s="120"/>
      <c r="AAI35" s="120"/>
      <c r="AAJ35" s="120"/>
      <c r="AAK35" s="120"/>
      <c r="AAL35" s="120"/>
      <c r="AAM35" s="120"/>
      <c r="AAN35" s="120"/>
      <c r="AAO35" s="120"/>
      <c r="AAP35" s="120"/>
      <c r="AAQ35" s="120"/>
      <c r="AAR35" s="120"/>
      <c r="AAS35" s="120"/>
      <c r="AAT35" s="120"/>
      <c r="AAU35" s="120"/>
      <c r="AAV35" s="120"/>
      <c r="AAW35" s="120"/>
      <c r="AAX35" s="120"/>
      <c r="AAY35" s="120"/>
      <c r="AAZ35" s="120"/>
      <c r="ABA35" s="120"/>
      <c r="ABB35" s="120"/>
      <c r="ABC35" s="120"/>
      <c r="ABD35" s="120"/>
      <c r="ABE35" s="120"/>
      <c r="ABF35" s="120"/>
      <c r="ABG35" s="120"/>
      <c r="ABH35" s="120"/>
      <c r="ABI35" s="120"/>
      <c r="ABJ35" s="120"/>
      <c r="ABK35" s="120"/>
      <c r="ABL35" s="120"/>
      <c r="ABM35" s="120"/>
      <c r="ABN35" s="120"/>
      <c r="ABO35" s="120"/>
      <c r="ABP35" s="120"/>
      <c r="ABQ35" s="120"/>
      <c r="ABR35" s="120"/>
      <c r="ABS35" s="120"/>
      <c r="ABT35" s="120"/>
      <c r="ABU35" s="120"/>
      <c r="ABV35" s="120"/>
      <c r="ABW35" s="120"/>
      <c r="ABX35" s="120"/>
      <c r="ABY35" s="120"/>
      <c r="ABZ35" s="120"/>
      <c r="ACA35" s="120"/>
      <c r="ACB35" s="120"/>
      <c r="ACC35" s="120"/>
      <c r="ACD35" s="120"/>
      <c r="ACE35" s="120"/>
      <c r="ACF35" s="120"/>
      <c r="ACG35" s="120"/>
      <c r="ACH35" s="120"/>
      <c r="ACI35" s="120"/>
      <c r="ACJ35" s="120"/>
      <c r="ACK35" s="120"/>
      <c r="ACL35" s="120"/>
      <c r="ACM35" s="120"/>
      <c r="ACN35" s="120"/>
      <c r="ACO35" s="120"/>
      <c r="ACP35" s="120"/>
      <c r="ACQ35" s="120"/>
      <c r="ACR35" s="120"/>
      <c r="ACS35" s="120"/>
      <c r="ACT35" s="120"/>
      <c r="ACU35" s="120"/>
      <c r="ACV35" s="120"/>
      <c r="ACW35" s="120"/>
      <c r="ACX35" s="120"/>
      <c r="ACY35" s="120"/>
      <c r="ACZ35" s="120"/>
      <c r="ADA35" s="120"/>
      <c r="ADB35" s="120"/>
      <c r="ADC35" s="120"/>
      <c r="ADD35" s="120"/>
      <c r="ADE35" s="120"/>
      <c r="ADF35" s="120"/>
      <c r="ADG35" s="120"/>
      <c r="ADH35" s="120"/>
      <c r="ADI35" s="120"/>
      <c r="ADJ35" s="120"/>
      <c r="ADK35" s="120"/>
      <c r="ADL35" s="120"/>
      <c r="ADM35" s="120"/>
      <c r="ADN35" s="120"/>
      <c r="ADO35" s="120"/>
      <c r="ADP35" s="120"/>
      <c r="ADQ35" s="120"/>
      <c r="ADR35" s="120"/>
      <c r="ADS35" s="120"/>
      <c r="ADT35" s="120"/>
      <c r="ADU35" s="120"/>
      <c r="ADV35" s="120"/>
      <c r="ADW35" s="120"/>
      <c r="ADX35" s="120"/>
      <c r="ADY35" s="120"/>
      <c r="ADZ35" s="120"/>
      <c r="AEA35" s="120"/>
      <c r="AEB35" s="120"/>
      <c r="AEC35" s="120"/>
      <c r="AED35" s="120"/>
      <c r="AEE35" s="120"/>
      <c r="AEF35" s="120"/>
      <c r="AEG35" s="120"/>
      <c r="AEH35" s="120"/>
      <c r="AEI35" s="120"/>
      <c r="AEJ35" s="120"/>
      <c r="AEK35" s="120"/>
      <c r="AEL35" s="120"/>
      <c r="AEM35" s="120"/>
      <c r="AEN35" s="120"/>
      <c r="AEO35" s="120"/>
      <c r="AEP35" s="120"/>
      <c r="AEQ35" s="120"/>
      <c r="AER35" s="120"/>
      <c r="AES35" s="120"/>
      <c r="AET35" s="120"/>
      <c r="AEU35" s="120"/>
      <c r="AEV35" s="120"/>
      <c r="AEW35" s="120"/>
      <c r="AEX35" s="120"/>
      <c r="AEY35" s="120"/>
      <c r="AEZ35" s="120"/>
      <c r="AFA35" s="120"/>
      <c r="AFB35" s="120"/>
      <c r="AFC35" s="120"/>
      <c r="AFD35" s="120"/>
      <c r="AFE35" s="120"/>
      <c r="AFF35" s="120"/>
      <c r="AFG35" s="120"/>
      <c r="AFH35" s="120"/>
      <c r="AFI35" s="120"/>
      <c r="AFJ35" s="120"/>
      <c r="AFK35" s="120"/>
      <c r="AFL35" s="120"/>
      <c r="AFM35" s="120"/>
      <c r="AFN35" s="120"/>
      <c r="AFO35" s="120"/>
      <c r="AFP35" s="120"/>
      <c r="AFQ35" s="120"/>
      <c r="AFR35" s="120"/>
      <c r="AFS35" s="120"/>
      <c r="AFT35" s="120"/>
      <c r="AFU35" s="120"/>
      <c r="AFV35" s="120"/>
      <c r="AFW35" s="120"/>
      <c r="AFX35" s="120"/>
      <c r="AFY35" s="120"/>
      <c r="AFZ35" s="120"/>
      <c r="AGA35" s="120"/>
      <c r="AGB35" s="120"/>
      <c r="AGC35" s="120"/>
      <c r="AGD35" s="120"/>
      <c r="AGE35" s="120"/>
      <c r="AGF35" s="120"/>
      <c r="AGG35" s="120"/>
      <c r="AGH35" s="120"/>
      <c r="AGI35" s="120"/>
      <c r="AGJ35" s="120"/>
      <c r="AGK35" s="120"/>
      <c r="AGL35" s="120"/>
      <c r="AGM35" s="120"/>
      <c r="AGN35" s="120"/>
      <c r="AGO35" s="120"/>
      <c r="AGP35" s="120"/>
      <c r="AGQ35" s="120"/>
      <c r="AGR35" s="120"/>
      <c r="AGS35" s="120"/>
      <c r="AGT35" s="120"/>
      <c r="AGU35" s="120"/>
      <c r="AGV35" s="120"/>
      <c r="AGW35" s="120"/>
      <c r="AGX35" s="120"/>
      <c r="AGY35" s="120"/>
      <c r="AGZ35" s="120"/>
      <c r="AHA35" s="120"/>
      <c r="AHB35" s="120"/>
      <c r="AHC35" s="120"/>
      <c r="AHD35" s="120"/>
      <c r="AHE35" s="120"/>
      <c r="AHF35" s="120"/>
      <c r="AHG35" s="120"/>
      <c r="AHH35" s="120"/>
      <c r="AHI35" s="120"/>
      <c r="AHJ35" s="120"/>
      <c r="AHK35" s="120"/>
      <c r="AHL35" s="120"/>
      <c r="AHM35" s="120"/>
      <c r="AHN35" s="120"/>
      <c r="AHO35" s="120"/>
      <c r="AHP35" s="120"/>
      <c r="AHQ35" s="120"/>
      <c r="AHR35" s="120"/>
      <c r="AHS35" s="120"/>
      <c r="AHT35" s="120"/>
      <c r="AHU35" s="120"/>
      <c r="AHV35" s="120"/>
      <c r="AHW35" s="120"/>
      <c r="AHX35" s="120"/>
      <c r="AHY35" s="120"/>
      <c r="AHZ35" s="120"/>
      <c r="AIA35" s="120"/>
      <c r="AIB35" s="120"/>
      <c r="AIC35" s="120"/>
      <c r="AID35" s="120"/>
      <c r="AIE35" s="120"/>
      <c r="AIF35" s="120"/>
      <c r="AIG35" s="120"/>
      <c r="AIH35" s="120"/>
      <c r="AII35" s="120"/>
      <c r="AIJ35" s="120"/>
      <c r="AIK35" s="120"/>
      <c r="AIL35" s="120"/>
      <c r="AIM35" s="120"/>
      <c r="AIN35" s="120"/>
      <c r="AIO35" s="120"/>
      <c r="AIP35" s="120"/>
      <c r="AIQ35" s="120"/>
      <c r="AIR35" s="120"/>
      <c r="AIS35" s="120"/>
      <c r="AIT35" s="120"/>
      <c r="AIU35" s="120"/>
      <c r="AIV35" s="120"/>
      <c r="AIW35" s="120"/>
      <c r="AIX35" s="120"/>
      <c r="AIY35" s="120"/>
      <c r="AIZ35" s="120"/>
      <c r="AJA35" s="120"/>
      <c r="AJB35" s="120"/>
      <c r="AJC35" s="120"/>
      <c r="AJD35" s="120"/>
      <c r="AJE35" s="120"/>
      <c r="AJF35" s="120"/>
      <c r="AJG35" s="120"/>
      <c r="AJH35" s="120"/>
      <c r="AJI35" s="120"/>
      <c r="AJJ35" s="120"/>
      <c r="AJK35" s="120"/>
      <c r="AJL35" s="120"/>
      <c r="AJM35" s="120"/>
      <c r="AJN35" s="120"/>
      <c r="AJO35" s="120"/>
      <c r="AJP35" s="120"/>
      <c r="AJQ35" s="120"/>
      <c r="AJR35" s="120"/>
      <c r="AJS35" s="120"/>
      <c r="AJT35" s="120"/>
      <c r="AJU35" s="120"/>
      <c r="AJV35" s="120"/>
      <c r="AJW35" s="120"/>
      <c r="AJX35" s="120"/>
      <c r="AJY35" s="120"/>
      <c r="AJZ35" s="120"/>
      <c r="AKA35" s="120"/>
      <c r="AKB35" s="120"/>
      <c r="AKC35" s="120"/>
      <c r="AKD35" s="120"/>
      <c r="AKE35" s="120"/>
      <c r="AKF35" s="120"/>
      <c r="AKG35" s="120"/>
      <c r="AKH35" s="120"/>
      <c r="AKI35" s="120"/>
      <c r="AKJ35" s="120"/>
      <c r="AKK35" s="120"/>
      <c r="AKL35" s="120"/>
      <c r="AKM35" s="120"/>
      <c r="AKN35" s="120"/>
      <c r="AKO35" s="120"/>
      <c r="AKP35" s="120"/>
      <c r="AKQ35" s="120"/>
      <c r="AKR35" s="120"/>
      <c r="AKS35" s="120"/>
      <c r="AKT35" s="120"/>
      <c r="AKU35" s="120"/>
      <c r="AKV35" s="120"/>
      <c r="AKW35" s="120"/>
      <c r="AKX35" s="120"/>
      <c r="AKY35" s="120"/>
      <c r="AKZ35" s="120"/>
      <c r="ALA35" s="120"/>
      <c r="ALB35" s="120"/>
      <c r="ALC35" s="120"/>
      <c r="ALD35" s="120"/>
      <c r="ALE35" s="120"/>
      <c r="ALF35" s="120"/>
      <c r="ALG35" s="120"/>
      <c r="ALH35" s="120"/>
      <c r="ALI35" s="120"/>
      <c r="ALJ35" s="120"/>
      <c r="ALK35" s="120"/>
      <c r="ALL35" s="120"/>
      <c r="ALM35" s="120"/>
      <c r="ALN35" s="120"/>
      <c r="ALO35" s="120"/>
      <c r="ALP35" s="120"/>
      <c r="ALQ35" s="120"/>
      <c r="ALR35" s="120"/>
      <c r="ALS35" s="120"/>
      <c r="ALT35" s="120"/>
      <c r="ALU35" s="120"/>
      <c r="ALV35" s="120"/>
      <c r="ALW35" s="120"/>
      <c r="ALX35" s="120"/>
      <c r="ALY35" s="120"/>
      <c r="ALZ35" s="120"/>
      <c r="AMA35" s="120"/>
      <c r="AMB35" s="120"/>
      <c r="AMC35" s="120"/>
      <c r="AMD35" s="120"/>
      <c r="AME35" s="120"/>
      <c r="AMF35" s="120"/>
      <c r="AMG35" s="120"/>
      <c r="AMH35" s="120"/>
      <c r="AMI35" s="120"/>
      <c r="AMJ35" s="120"/>
      <c r="AMK35" s="120"/>
    </row>
    <row r="36" spans="1:1025" ht="84.75" customHeight="1" x14ac:dyDescent="0.25">
      <c r="A36" s="395" t="s">
        <v>507</v>
      </c>
      <c r="B36" s="397" t="s">
        <v>84</v>
      </c>
      <c r="C36" s="14" t="s">
        <v>589</v>
      </c>
      <c r="D36" s="117"/>
      <c r="E36" s="5"/>
      <c r="F36" s="17" t="s">
        <v>88</v>
      </c>
    </row>
    <row r="37" spans="1:1025" s="119" customFormat="1" ht="58.5" customHeight="1" x14ac:dyDescent="0.25">
      <c r="A37" s="396"/>
      <c r="B37" s="398"/>
      <c r="C37" s="272" t="s">
        <v>588</v>
      </c>
      <c r="D37" s="117"/>
      <c r="E37" s="273"/>
      <c r="F37" s="17" t="s">
        <v>88</v>
      </c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  <c r="HH37" s="120"/>
      <c r="HI37" s="120"/>
      <c r="HJ37" s="120"/>
      <c r="HK37" s="120"/>
      <c r="HL37" s="120"/>
      <c r="HM37" s="120"/>
      <c r="HN37" s="120"/>
      <c r="HO37" s="120"/>
      <c r="HP37" s="120"/>
      <c r="HQ37" s="120"/>
      <c r="HR37" s="120"/>
      <c r="HS37" s="120"/>
      <c r="HT37" s="120"/>
      <c r="HU37" s="120"/>
      <c r="HV37" s="120"/>
      <c r="HW37" s="120"/>
      <c r="HX37" s="120"/>
      <c r="HY37" s="120"/>
      <c r="HZ37" s="120"/>
      <c r="IA37" s="120"/>
      <c r="IB37" s="120"/>
      <c r="IC37" s="120"/>
      <c r="ID37" s="120"/>
      <c r="IE37" s="120"/>
      <c r="IF37" s="120"/>
      <c r="IG37" s="120"/>
      <c r="IH37" s="120"/>
      <c r="II37" s="120"/>
      <c r="IJ37" s="120"/>
      <c r="IK37" s="120"/>
      <c r="IL37" s="120"/>
      <c r="IM37" s="120"/>
      <c r="IN37" s="120"/>
      <c r="IO37" s="120"/>
      <c r="IP37" s="120"/>
      <c r="IQ37" s="120"/>
      <c r="IR37" s="120"/>
      <c r="IS37" s="120"/>
      <c r="IT37" s="120"/>
      <c r="IU37" s="120"/>
      <c r="IV37" s="120"/>
      <c r="IW37" s="120"/>
      <c r="IX37" s="120"/>
      <c r="IY37" s="120"/>
      <c r="IZ37" s="120"/>
      <c r="JA37" s="120"/>
      <c r="JB37" s="120"/>
      <c r="JC37" s="120"/>
      <c r="JD37" s="120"/>
      <c r="JE37" s="120"/>
      <c r="JF37" s="120"/>
      <c r="JG37" s="120"/>
      <c r="JH37" s="120"/>
      <c r="JI37" s="120"/>
      <c r="JJ37" s="120"/>
      <c r="JK37" s="120"/>
      <c r="JL37" s="120"/>
      <c r="JM37" s="120"/>
      <c r="JN37" s="120"/>
      <c r="JO37" s="120"/>
      <c r="JP37" s="120"/>
      <c r="JQ37" s="120"/>
      <c r="JR37" s="120"/>
      <c r="JS37" s="120"/>
      <c r="JT37" s="120"/>
      <c r="JU37" s="120"/>
      <c r="JV37" s="120"/>
      <c r="JW37" s="120"/>
      <c r="JX37" s="120"/>
      <c r="JY37" s="120"/>
      <c r="JZ37" s="120"/>
      <c r="KA37" s="120"/>
      <c r="KB37" s="120"/>
      <c r="KC37" s="120"/>
      <c r="KD37" s="120"/>
      <c r="KE37" s="120"/>
      <c r="KF37" s="120"/>
      <c r="KG37" s="120"/>
      <c r="KH37" s="120"/>
      <c r="KI37" s="120"/>
      <c r="KJ37" s="120"/>
      <c r="KK37" s="120"/>
      <c r="KL37" s="120"/>
      <c r="KM37" s="120"/>
      <c r="KN37" s="120"/>
      <c r="KO37" s="120"/>
      <c r="KP37" s="120"/>
      <c r="KQ37" s="120"/>
      <c r="KR37" s="120"/>
      <c r="KS37" s="120"/>
      <c r="KT37" s="120"/>
      <c r="KU37" s="120"/>
      <c r="KV37" s="120"/>
      <c r="KW37" s="120"/>
      <c r="KX37" s="120"/>
      <c r="KY37" s="120"/>
      <c r="KZ37" s="120"/>
      <c r="LA37" s="120"/>
      <c r="LB37" s="120"/>
      <c r="LC37" s="120"/>
      <c r="LD37" s="120"/>
      <c r="LE37" s="120"/>
      <c r="LF37" s="120"/>
      <c r="LG37" s="120"/>
      <c r="LH37" s="120"/>
      <c r="LI37" s="120"/>
      <c r="LJ37" s="120"/>
      <c r="LK37" s="120"/>
      <c r="LL37" s="120"/>
      <c r="LM37" s="120"/>
      <c r="LN37" s="120"/>
      <c r="LO37" s="120"/>
      <c r="LP37" s="120"/>
      <c r="LQ37" s="120"/>
      <c r="LR37" s="120"/>
      <c r="LS37" s="120"/>
      <c r="LT37" s="120"/>
      <c r="LU37" s="120"/>
      <c r="LV37" s="120"/>
      <c r="LW37" s="120"/>
      <c r="LX37" s="120"/>
      <c r="LY37" s="120"/>
      <c r="LZ37" s="120"/>
      <c r="MA37" s="120"/>
      <c r="MB37" s="120"/>
      <c r="MC37" s="120"/>
      <c r="MD37" s="120"/>
      <c r="ME37" s="120"/>
      <c r="MF37" s="120"/>
      <c r="MG37" s="120"/>
      <c r="MH37" s="120"/>
      <c r="MI37" s="120"/>
      <c r="MJ37" s="120"/>
      <c r="MK37" s="120"/>
      <c r="ML37" s="120"/>
      <c r="MM37" s="120"/>
      <c r="MN37" s="120"/>
      <c r="MO37" s="120"/>
      <c r="MP37" s="120"/>
      <c r="MQ37" s="120"/>
      <c r="MR37" s="120"/>
      <c r="MS37" s="120"/>
      <c r="MT37" s="120"/>
      <c r="MU37" s="120"/>
      <c r="MV37" s="120"/>
      <c r="MW37" s="120"/>
      <c r="MX37" s="120"/>
      <c r="MY37" s="120"/>
      <c r="MZ37" s="120"/>
      <c r="NA37" s="120"/>
      <c r="NB37" s="120"/>
      <c r="NC37" s="120"/>
      <c r="ND37" s="120"/>
      <c r="NE37" s="120"/>
      <c r="NF37" s="120"/>
      <c r="NG37" s="120"/>
      <c r="NH37" s="120"/>
      <c r="NI37" s="120"/>
      <c r="NJ37" s="120"/>
      <c r="NK37" s="120"/>
      <c r="NL37" s="120"/>
      <c r="NM37" s="120"/>
      <c r="NN37" s="120"/>
      <c r="NO37" s="120"/>
      <c r="NP37" s="120"/>
      <c r="NQ37" s="120"/>
      <c r="NR37" s="120"/>
      <c r="NS37" s="120"/>
      <c r="NT37" s="120"/>
      <c r="NU37" s="120"/>
      <c r="NV37" s="120"/>
      <c r="NW37" s="120"/>
      <c r="NX37" s="120"/>
      <c r="NY37" s="120"/>
      <c r="NZ37" s="120"/>
      <c r="OA37" s="120"/>
      <c r="OB37" s="120"/>
      <c r="OC37" s="120"/>
      <c r="OD37" s="120"/>
      <c r="OE37" s="120"/>
      <c r="OF37" s="120"/>
      <c r="OG37" s="120"/>
      <c r="OH37" s="120"/>
      <c r="OI37" s="120"/>
      <c r="OJ37" s="120"/>
      <c r="OK37" s="120"/>
      <c r="OL37" s="120"/>
      <c r="OM37" s="120"/>
      <c r="ON37" s="120"/>
      <c r="OO37" s="120"/>
      <c r="OP37" s="120"/>
      <c r="OQ37" s="120"/>
      <c r="OR37" s="120"/>
      <c r="OS37" s="120"/>
      <c r="OT37" s="120"/>
      <c r="OU37" s="120"/>
      <c r="OV37" s="120"/>
      <c r="OW37" s="120"/>
      <c r="OX37" s="120"/>
      <c r="OY37" s="120"/>
      <c r="OZ37" s="120"/>
      <c r="PA37" s="120"/>
      <c r="PB37" s="120"/>
      <c r="PC37" s="120"/>
      <c r="PD37" s="120"/>
      <c r="PE37" s="120"/>
      <c r="PF37" s="120"/>
      <c r="PG37" s="120"/>
      <c r="PH37" s="120"/>
      <c r="PI37" s="120"/>
      <c r="PJ37" s="120"/>
      <c r="PK37" s="120"/>
      <c r="PL37" s="120"/>
      <c r="PM37" s="120"/>
      <c r="PN37" s="120"/>
      <c r="PO37" s="120"/>
      <c r="PP37" s="120"/>
      <c r="PQ37" s="120"/>
      <c r="PR37" s="120"/>
      <c r="PS37" s="120"/>
      <c r="PT37" s="120"/>
      <c r="PU37" s="120"/>
      <c r="PV37" s="120"/>
      <c r="PW37" s="120"/>
      <c r="PX37" s="120"/>
      <c r="PY37" s="120"/>
      <c r="PZ37" s="120"/>
      <c r="QA37" s="120"/>
      <c r="QB37" s="120"/>
      <c r="QC37" s="120"/>
      <c r="QD37" s="120"/>
      <c r="QE37" s="120"/>
      <c r="QF37" s="120"/>
      <c r="QG37" s="120"/>
      <c r="QH37" s="120"/>
      <c r="QI37" s="120"/>
      <c r="QJ37" s="120"/>
      <c r="QK37" s="120"/>
      <c r="QL37" s="120"/>
      <c r="QM37" s="120"/>
      <c r="QN37" s="120"/>
      <c r="QO37" s="120"/>
      <c r="QP37" s="120"/>
      <c r="QQ37" s="120"/>
      <c r="QR37" s="120"/>
      <c r="QS37" s="120"/>
      <c r="QT37" s="120"/>
      <c r="QU37" s="120"/>
      <c r="QV37" s="120"/>
      <c r="QW37" s="120"/>
      <c r="QX37" s="120"/>
      <c r="QY37" s="120"/>
      <c r="QZ37" s="120"/>
      <c r="RA37" s="120"/>
      <c r="RB37" s="120"/>
      <c r="RC37" s="120"/>
      <c r="RD37" s="120"/>
      <c r="RE37" s="120"/>
      <c r="RF37" s="120"/>
      <c r="RG37" s="120"/>
      <c r="RH37" s="120"/>
      <c r="RI37" s="120"/>
      <c r="RJ37" s="120"/>
      <c r="RK37" s="120"/>
      <c r="RL37" s="120"/>
      <c r="RM37" s="120"/>
      <c r="RN37" s="120"/>
      <c r="RO37" s="120"/>
      <c r="RP37" s="120"/>
      <c r="RQ37" s="120"/>
      <c r="RR37" s="120"/>
      <c r="RS37" s="120"/>
      <c r="RT37" s="120"/>
      <c r="RU37" s="120"/>
      <c r="RV37" s="120"/>
      <c r="RW37" s="120"/>
      <c r="RX37" s="120"/>
      <c r="RY37" s="120"/>
      <c r="RZ37" s="120"/>
      <c r="SA37" s="120"/>
      <c r="SB37" s="120"/>
      <c r="SC37" s="120"/>
      <c r="SD37" s="120"/>
      <c r="SE37" s="120"/>
      <c r="SF37" s="120"/>
      <c r="SG37" s="120"/>
      <c r="SH37" s="120"/>
      <c r="SI37" s="120"/>
      <c r="SJ37" s="120"/>
      <c r="SK37" s="120"/>
      <c r="SL37" s="120"/>
      <c r="SM37" s="120"/>
      <c r="SN37" s="120"/>
      <c r="SO37" s="120"/>
      <c r="SP37" s="120"/>
      <c r="SQ37" s="120"/>
      <c r="SR37" s="120"/>
      <c r="SS37" s="120"/>
      <c r="ST37" s="120"/>
      <c r="SU37" s="120"/>
      <c r="SV37" s="120"/>
      <c r="SW37" s="120"/>
      <c r="SX37" s="120"/>
      <c r="SY37" s="120"/>
      <c r="SZ37" s="120"/>
      <c r="TA37" s="120"/>
      <c r="TB37" s="120"/>
      <c r="TC37" s="120"/>
      <c r="TD37" s="120"/>
      <c r="TE37" s="120"/>
      <c r="TF37" s="120"/>
      <c r="TG37" s="120"/>
      <c r="TH37" s="120"/>
      <c r="TI37" s="120"/>
      <c r="TJ37" s="120"/>
      <c r="TK37" s="120"/>
      <c r="TL37" s="120"/>
      <c r="TM37" s="120"/>
      <c r="TN37" s="120"/>
      <c r="TO37" s="120"/>
      <c r="TP37" s="120"/>
      <c r="TQ37" s="120"/>
      <c r="TR37" s="120"/>
      <c r="TS37" s="120"/>
      <c r="TT37" s="120"/>
      <c r="TU37" s="120"/>
      <c r="TV37" s="120"/>
      <c r="TW37" s="120"/>
      <c r="TX37" s="120"/>
      <c r="TY37" s="120"/>
      <c r="TZ37" s="120"/>
      <c r="UA37" s="120"/>
      <c r="UB37" s="120"/>
      <c r="UC37" s="120"/>
      <c r="UD37" s="120"/>
      <c r="UE37" s="120"/>
      <c r="UF37" s="120"/>
      <c r="UG37" s="120"/>
      <c r="UH37" s="120"/>
      <c r="UI37" s="120"/>
      <c r="UJ37" s="120"/>
      <c r="UK37" s="120"/>
      <c r="UL37" s="120"/>
      <c r="UM37" s="120"/>
      <c r="UN37" s="120"/>
      <c r="UO37" s="120"/>
      <c r="UP37" s="120"/>
      <c r="UQ37" s="120"/>
      <c r="UR37" s="120"/>
      <c r="US37" s="120"/>
      <c r="UT37" s="120"/>
      <c r="UU37" s="120"/>
      <c r="UV37" s="120"/>
      <c r="UW37" s="120"/>
      <c r="UX37" s="120"/>
      <c r="UY37" s="120"/>
      <c r="UZ37" s="120"/>
      <c r="VA37" s="120"/>
      <c r="VB37" s="120"/>
      <c r="VC37" s="120"/>
      <c r="VD37" s="120"/>
      <c r="VE37" s="120"/>
      <c r="VF37" s="120"/>
      <c r="VG37" s="120"/>
      <c r="VH37" s="120"/>
      <c r="VI37" s="120"/>
      <c r="VJ37" s="120"/>
      <c r="VK37" s="120"/>
      <c r="VL37" s="120"/>
      <c r="VM37" s="120"/>
      <c r="VN37" s="120"/>
      <c r="VO37" s="120"/>
      <c r="VP37" s="120"/>
      <c r="VQ37" s="120"/>
      <c r="VR37" s="120"/>
      <c r="VS37" s="120"/>
      <c r="VT37" s="120"/>
      <c r="VU37" s="120"/>
      <c r="VV37" s="120"/>
      <c r="VW37" s="120"/>
      <c r="VX37" s="120"/>
      <c r="VY37" s="120"/>
      <c r="VZ37" s="120"/>
      <c r="WA37" s="120"/>
      <c r="WB37" s="120"/>
      <c r="WC37" s="120"/>
      <c r="WD37" s="120"/>
      <c r="WE37" s="120"/>
      <c r="WF37" s="120"/>
      <c r="WG37" s="120"/>
      <c r="WH37" s="120"/>
      <c r="WI37" s="120"/>
      <c r="WJ37" s="120"/>
      <c r="WK37" s="120"/>
      <c r="WL37" s="120"/>
      <c r="WM37" s="120"/>
      <c r="WN37" s="120"/>
      <c r="WO37" s="120"/>
      <c r="WP37" s="120"/>
      <c r="WQ37" s="120"/>
      <c r="WR37" s="120"/>
      <c r="WS37" s="120"/>
      <c r="WT37" s="120"/>
      <c r="WU37" s="120"/>
      <c r="WV37" s="120"/>
      <c r="WW37" s="120"/>
      <c r="WX37" s="120"/>
      <c r="WY37" s="120"/>
      <c r="WZ37" s="120"/>
      <c r="XA37" s="120"/>
      <c r="XB37" s="120"/>
      <c r="XC37" s="120"/>
      <c r="XD37" s="120"/>
      <c r="XE37" s="120"/>
      <c r="XF37" s="120"/>
      <c r="XG37" s="120"/>
      <c r="XH37" s="120"/>
      <c r="XI37" s="120"/>
      <c r="XJ37" s="120"/>
      <c r="XK37" s="120"/>
      <c r="XL37" s="120"/>
      <c r="XM37" s="120"/>
      <c r="XN37" s="120"/>
      <c r="XO37" s="120"/>
      <c r="XP37" s="120"/>
      <c r="XQ37" s="120"/>
      <c r="XR37" s="120"/>
      <c r="XS37" s="120"/>
      <c r="XT37" s="120"/>
      <c r="XU37" s="120"/>
      <c r="XV37" s="120"/>
      <c r="XW37" s="120"/>
      <c r="XX37" s="120"/>
      <c r="XY37" s="120"/>
      <c r="XZ37" s="120"/>
      <c r="YA37" s="120"/>
      <c r="YB37" s="120"/>
      <c r="YC37" s="120"/>
      <c r="YD37" s="120"/>
      <c r="YE37" s="120"/>
      <c r="YF37" s="120"/>
      <c r="YG37" s="120"/>
      <c r="YH37" s="120"/>
      <c r="YI37" s="120"/>
      <c r="YJ37" s="120"/>
      <c r="YK37" s="120"/>
      <c r="YL37" s="120"/>
      <c r="YM37" s="120"/>
      <c r="YN37" s="120"/>
      <c r="YO37" s="120"/>
      <c r="YP37" s="120"/>
      <c r="YQ37" s="120"/>
      <c r="YR37" s="120"/>
      <c r="YS37" s="120"/>
      <c r="YT37" s="120"/>
      <c r="YU37" s="120"/>
      <c r="YV37" s="120"/>
      <c r="YW37" s="120"/>
      <c r="YX37" s="120"/>
      <c r="YY37" s="120"/>
      <c r="YZ37" s="120"/>
      <c r="ZA37" s="120"/>
      <c r="ZB37" s="120"/>
      <c r="ZC37" s="120"/>
      <c r="ZD37" s="120"/>
      <c r="ZE37" s="120"/>
      <c r="ZF37" s="120"/>
      <c r="ZG37" s="120"/>
      <c r="ZH37" s="120"/>
      <c r="ZI37" s="120"/>
      <c r="ZJ37" s="120"/>
      <c r="ZK37" s="120"/>
      <c r="ZL37" s="120"/>
      <c r="ZM37" s="120"/>
      <c r="ZN37" s="120"/>
      <c r="ZO37" s="120"/>
      <c r="ZP37" s="120"/>
      <c r="ZQ37" s="120"/>
      <c r="ZR37" s="120"/>
      <c r="ZS37" s="120"/>
      <c r="ZT37" s="120"/>
      <c r="ZU37" s="120"/>
      <c r="ZV37" s="120"/>
      <c r="ZW37" s="120"/>
      <c r="ZX37" s="120"/>
      <c r="ZY37" s="120"/>
      <c r="ZZ37" s="120"/>
      <c r="AAA37" s="120"/>
      <c r="AAB37" s="120"/>
      <c r="AAC37" s="120"/>
      <c r="AAD37" s="120"/>
      <c r="AAE37" s="120"/>
      <c r="AAF37" s="120"/>
      <c r="AAG37" s="120"/>
      <c r="AAH37" s="120"/>
      <c r="AAI37" s="120"/>
      <c r="AAJ37" s="120"/>
      <c r="AAK37" s="120"/>
      <c r="AAL37" s="120"/>
      <c r="AAM37" s="120"/>
      <c r="AAN37" s="120"/>
      <c r="AAO37" s="120"/>
      <c r="AAP37" s="120"/>
      <c r="AAQ37" s="120"/>
      <c r="AAR37" s="120"/>
      <c r="AAS37" s="120"/>
      <c r="AAT37" s="120"/>
      <c r="AAU37" s="120"/>
      <c r="AAV37" s="120"/>
      <c r="AAW37" s="120"/>
      <c r="AAX37" s="120"/>
      <c r="AAY37" s="120"/>
      <c r="AAZ37" s="120"/>
      <c r="ABA37" s="120"/>
      <c r="ABB37" s="120"/>
      <c r="ABC37" s="120"/>
      <c r="ABD37" s="120"/>
      <c r="ABE37" s="120"/>
      <c r="ABF37" s="120"/>
      <c r="ABG37" s="120"/>
      <c r="ABH37" s="120"/>
      <c r="ABI37" s="120"/>
      <c r="ABJ37" s="120"/>
      <c r="ABK37" s="120"/>
      <c r="ABL37" s="120"/>
      <c r="ABM37" s="120"/>
      <c r="ABN37" s="120"/>
      <c r="ABO37" s="120"/>
      <c r="ABP37" s="120"/>
      <c r="ABQ37" s="120"/>
      <c r="ABR37" s="120"/>
      <c r="ABS37" s="120"/>
      <c r="ABT37" s="120"/>
      <c r="ABU37" s="120"/>
      <c r="ABV37" s="120"/>
      <c r="ABW37" s="120"/>
      <c r="ABX37" s="120"/>
      <c r="ABY37" s="120"/>
      <c r="ABZ37" s="120"/>
      <c r="ACA37" s="120"/>
      <c r="ACB37" s="120"/>
      <c r="ACC37" s="120"/>
      <c r="ACD37" s="120"/>
      <c r="ACE37" s="120"/>
      <c r="ACF37" s="120"/>
      <c r="ACG37" s="120"/>
      <c r="ACH37" s="120"/>
      <c r="ACI37" s="120"/>
      <c r="ACJ37" s="120"/>
      <c r="ACK37" s="120"/>
      <c r="ACL37" s="120"/>
      <c r="ACM37" s="120"/>
      <c r="ACN37" s="120"/>
      <c r="ACO37" s="120"/>
      <c r="ACP37" s="120"/>
      <c r="ACQ37" s="120"/>
      <c r="ACR37" s="120"/>
      <c r="ACS37" s="120"/>
      <c r="ACT37" s="120"/>
      <c r="ACU37" s="120"/>
      <c r="ACV37" s="120"/>
      <c r="ACW37" s="120"/>
      <c r="ACX37" s="120"/>
      <c r="ACY37" s="120"/>
      <c r="ACZ37" s="120"/>
      <c r="ADA37" s="120"/>
      <c r="ADB37" s="120"/>
      <c r="ADC37" s="120"/>
      <c r="ADD37" s="120"/>
      <c r="ADE37" s="120"/>
      <c r="ADF37" s="120"/>
      <c r="ADG37" s="120"/>
      <c r="ADH37" s="120"/>
      <c r="ADI37" s="120"/>
      <c r="ADJ37" s="120"/>
      <c r="ADK37" s="120"/>
      <c r="ADL37" s="120"/>
      <c r="ADM37" s="120"/>
      <c r="ADN37" s="120"/>
      <c r="ADO37" s="120"/>
      <c r="ADP37" s="120"/>
      <c r="ADQ37" s="120"/>
      <c r="ADR37" s="120"/>
      <c r="ADS37" s="120"/>
      <c r="ADT37" s="120"/>
      <c r="ADU37" s="120"/>
      <c r="ADV37" s="120"/>
      <c r="ADW37" s="120"/>
      <c r="ADX37" s="120"/>
      <c r="ADY37" s="120"/>
      <c r="ADZ37" s="120"/>
      <c r="AEA37" s="120"/>
      <c r="AEB37" s="120"/>
      <c r="AEC37" s="120"/>
      <c r="AED37" s="120"/>
      <c r="AEE37" s="120"/>
      <c r="AEF37" s="120"/>
      <c r="AEG37" s="120"/>
      <c r="AEH37" s="120"/>
      <c r="AEI37" s="120"/>
      <c r="AEJ37" s="120"/>
      <c r="AEK37" s="120"/>
      <c r="AEL37" s="120"/>
      <c r="AEM37" s="120"/>
      <c r="AEN37" s="120"/>
      <c r="AEO37" s="120"/>
      <c r="AEP37" s="120"/>
      <c r="AEQ37" s="120"/>
      <c r="AER37" s="120"/>
      <c r="AES37" s="120"/>
      <c r="AET37" s="120"/>
      <c r="AEU37" s="120"/>
      <c r="AEV37" s="120"/>
      <c r="AEW37" s="120"/>
      <c r="AEX37" s="120"/>
      <c r="AEY37" s="120"/>
      <c r="AEZ37" s="120"/>
      <c r="AFA37" s="120"/>
      <c r="AFB37" s="120"/>
      <c r="AFC37" s="120"/>
      <c r="AFD37" s="120"/>
      <c r="AFE37" s="120"/>
      <c r="AFF37" s="120"/>
      <c r="AFG37" s="120"/>
      <c r="AFH37" s="120"/>
      <c r="AFI37" s="120"/>
      <c r="AFJ37" s="120"/>
      <c r="AFK37" s="120"/>
      <c r="AFL37" s="120"/>
      <c r="AFM37" s="120"/>
      <c r="AFN37" s="120"/>
      <c r="AFO37" s="120"/>
      <c r="AFP37" s="120"/>
      <c r="AFQ37" s="120"/>
      <c r="AFR37" s="120"/>
      <c r="AFS37" s="120"/>
      <c r="AFT37" s="120"/>
      <c r="AFU37" s="120"/>
      <c r="AFV37" s="120"/>
      <c r="AFW37" s="120"/>
      <c r="AFX37" s="120"/>
      <c r="AFY37" s="120"/>
      <c r="AFZ37" s="120"/>
      <c r="AGA37" s="120"/>
      <c r="AGB37" s="120"/>
      <c r="AGC37" s="120"/>
      <c r="AGD37" s="120"/>
      <c r="AGE37" s="120"/>
      <c r="AGF37" s="120"/>
      <c r="AGG37" s="120"/>
      <c r="AGH37" s="120"/>
      <c r="AGI37" s="120"/>
      <c r="AGJ37" s="120"/>
      <c r="AGK37" s="120"/>
      <c r="AGL37" s="120"/>
      <c r="AGM37" s="120"/>
      <c r="AGN37" s="120"/>
      <c r="AGO37" s="120"/>
      <c r="AGP37" s="120"/>
      <c r="AGQ37" s="120"/>
      <c r="AGR37" s="120"/>
      <c r="AGS37" s="120"/>
      <c r="AGT37" s="120"/>
      <c r="AGU37" s="120"/>
      <c r="AGV37" s="120"/>
      <c r="AGW37" s="120"/>
      <c r="AGX37" s="120"/>
      <c r="AGY37" s="120"/>
      <c r="AGZ37" s="120"/>
      <c r="AHA37" s="120"/>
      <c r="AHB37" s="120"/>
      <c r="AHC37" s="120"/>
      <c r="AHD37" s="120"/>
      <c r="AHE37" s="120"/>
      <c r="AHF37" s="120"/>
      <c r="AHG37" s="120"/>
      <c r="AHH37" s="120"/>
      <c r="AHI37" s="120"/>
      <c r="AHJ37" s="120"/>
      <c r="AHK37" s="120"/>
      <c r="AHL37" s="120"/>
      <c r="AHM37" s="120"/>
      <c r="AHN37" s="120"/>
      <c r="AHO37" s="120"/>
      <c r="AHP37" s="120"/>
      <c r="AHQ37" s="120"/>
      <c r="AHR37" s="120"/>
      <c r="AHS37" s="120"/>
      <c r="AHT37" s="120"/>
      <c r="AHU37" s="120"/>
      <c r="AHV37" s="120"/>
      <c r="AHW37" s="120"/>
      <c r="AHX37" s="120"/>
      <c r="AHY37" s="120"/>
      <c r="AHZ37" s="120"/>
      <c r="AIA37" s="120"/>
      <c r="AIB37" s="120"/>
      <c r="AIC37" s="120"/>
      <c r="AID37" s="120"/>
      <c r="AIE37" s="120"/>
      <c r="AIF37" s="120"/>
      <c r="AIG37" s="120"/>
      <c r="AIH37" s="120"/>
      <c r="AII37" s="120"/>
      <c r="AIJ37" s="120"/>
      <c r="AIK37" s="120"/>
      <c r="AIL37" s="120"/>
      <c r="AIM37" s="120"/>
      <c r="AIN37" s="120"/>
      <c r="AIO37" s="120"/>
      <c r="AIP37" s="120"/>
      <c r="AIQ37" s="120"/>
      <c r="AIR37" s="120"/>
      <c r="AIS37" s="120"/>
      <c r="AIT37" s="120"/>
      <c r="AIU37" s="120"/>
      <c r="AIV37" s="120"/>
      <c r="AIW37" s="120"/>
      <c r="AIX37" s="120"/>
      <c r="AIY37" s="120"/>
      <c r="AIZ37" s="120"/>
      <c r="AJA37" s="120"/>
      <c r="AJB37" s="120"/>
      <c r="AJC37" s="120"/>
      <c r="AJD37" s="120"/>
      <c r="AJE37" s="120"/>
      <c r="AJF37" s="120"/>
      <c r="AJG37" s="120"/>
      <c r="AJH37" s="120"/>
      <c r="AJI37" s="120"/>
      <c r="AJJ37" s="120"/>
      <c r="AJK37" s="120"/>
      <c r="AJL37" s="120"/>
      <c r="AJM37" s="120"/>
      <c r="AJN37" s="120"/>
      <c r="AJO37" s="120"/>
      <c r="AJP37" s="120"/>
      <c r="AJQ37" s="120"/>
      <c r="AJR37" s="120"/>
      <c r="AJS37" s="120"/>
      <c r="AJT37" s="120"/>
      <c r="AJU37" s="120"/>
      <c r="AJV37" s="120"/>
      <c r="AJW37" s="120"/>
      <c r="AJX37" s="120"/>
      <c r="AJY37" s="120"/>
      <c r="AJZ37" s="120"/>
      <c r="AKA37" s="120"/>
      <c r="AKB37" s="120"/>
      <c r="AKC37" s="120"/>
      <c r="AKD37" s="120"/>
      <c r="AKE37" s="120"/>
      <c r="AKF37" s="120"/>
      <c r="AKG37" s="120"/>
      <c r="AKH37" s="120"/>
      <c r="AKI37" s="120"/>
      <c r="AKJ37" s="120"/>
      <c r="AKK37" s="120"/>
      <c r="AKL37" s="120"/>
      <c r="AKM37" s="120"/>
      <c r="AKN37" s="120"/>
      <c r="AKO37" s="120"/>
      <c r="AKP37" s="120"/>
      <c r="AKQ37" s="120"/>
      <c r="AKR37" s="120"/>
      <c r="AKS37" s="120"/>
      <c r="AKT37" s="120"/>
      <c r="AKU37" s="120"/>
      <c r="AKV37" s="120"/>
      <c r="AKW37" s="120"/>
      <c r="AKX37" s="120"/>
      <c r="AKY37" s="120"/>
      <c r="AKZ37" s="120"/>
      <c r="ALA37" s="120"/>
      <c r="ALB37" s="120"/>
      <c r="ALC37" s="120"/>
      <c r="ALD37" s="120"/>
      <c r="ALE37" s="120"/>
      <c r="ALF37" s="120"/>
      <c r="ALG37" s="120"/>
      <c r="ALH37" s="120"/>
      <c r="ALI37" s="120"/>
      <c r="ALJ37" s="120"/>
      <c r="ALK37" s="120"/>
      <c r="ALL37" s="120"/>
      <c r="ALM37" s="120"/>
      <c r="ALN37" s="120"/>
      <c r="ALO37" s="120"/>
      <c r="ALP37" s="120"/>
      <c r="ALQ37" s="120"/>
      <c r="ALR37" s="120"/>
      <c r="ALS37" s="120"/>
      <c r="ALT37" s="120"/>
      <c r="ALU37" s="120"/>
      <c r="ALV37" s="120"/>
      <c r="ALW37" s="120"/>
      <c r="ALX37" s="120"/>
      <c r="ALY37" s="120"/>
      <c r="ALZ37" s="120"/>
      <c r="AMA37" s="120"/>
      <c r="AMB37" s="120"/>
      <c r="AMC37" s="120"/>
      <c r="AMD37" s="120"/>
      <c r="AME37" s="120"/>
      <c r="AMF37" s="120"/>
      <c r="AMG37" s="120"/>
      <c r="AMH37" s="120"/>
      <c r="AMI37" s="120"/>
      <c r="AMJ37" s="120"/>
      <c r="AMK37" s="120"/>
    </row>
    <row r="38" spans="1:1025" ht="175.5" customHeight="1" x14ac:dyDescent="0.25">
      <c r="A38" s="363" t="s">
        <v>513</v>
      </c>
      <c r="B38" s="362" t="s">
        <v>84</v>
      </c>
      <c r="C38" s="14" t="s">
        <v>590</v>
      </c>
      <c r="D38" s="131"/>
      <c r="E38" s="130"/>
      <c r="F38" s="17" t="s">
        <v>88</v>
      </c>
    </row>
    <row r="39" spans="1:1025" s="119" customFormat="1" ht="208.5" customHeight="1" x14ac:dyDescent="0.25">
      <c r="A39" s="363" t="s">
        <v>591</v>
      </c>
      <c r="B39" s="362" t="s">
        <v>84</v>
      </c>
      <c r="C39" s="360" t="s">
        <v>592</v>
      </c>
      <c r="D39" s="131"/>
      <c r="E39" s="130"/>
      <c r="F39" s="17" t="s">
        <v>88</v>
      </c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0"/>
      <c r="FA39" s="120"/>
      <c r="FB39" s="120"/>
      <c r="FC39" s="120"/>
      <c r="FD39" s="120"/>
      <c r="FE39" s="120"/>
      <c r="FF39" s="120"/>
      <c r="FG39" s="120"/>
      <c r="FH39" s="120"/>
      <c r="FI39" s="120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120"/>
      <c r="FU39" s="120"/>
      <c r="FV39" s="120"/>
      <c r="FW39" s="120"/>
      <c r="FX39" s="120"/>
      <c r="FY39" s="120"/>
      <c r="FZ39" s="120"/>
      <c r="GA39" s="120"/>
      <c r="GB39" s="120"/>
      <c r="GC39" s="120"/>
      <c r="GD39" s="120"/>
      <c r="GE39" s="120"/>
      <c r="GF39" s="120"/>
      <c r="GG39" s="120"/>
      <c r="GH39" s="120"/>
      <c r="GI39" s="120"/>
      <c r="GJ39" s="120"/>
      <c r="GK39" s="120"/>
      <c r="GL39" s="120"/>
      <c r="GM39" s="120"/>
      <c r="GN39" s="120"/>
      <c r="GO39" s="120"/>
      <c r="GP39" s="120"/>
      <c r="GQ39" s="120"/>
      <c r="GR39" s="120"/>
      <c r="GS39" s="120"/>
      <c r="GT39" s="120"/>
      <c r="GU39" s="120"/>
      <c r="GV39" s="120"/>
      <c r="GW39" s="120"/>
      <c r="GX39" s="120"/>
      <c r="GY39" s="120"/>
      <c r="GZ39" s="120"/>
      <c r="HA39" s="120"/>
      <c r="HB39" s="120"/>
      <c r="HC39" s="120"/>
      <c r="HD39" s="120"/>
      <c r="HE39" s="120"/>
      <c r="HF39" s="120"/>
      <c r="HG39" s="120"/>
      <c r="HH39" s="120"/>
      <c r="HI39" s="120"/>
      <c r="HJ39" s="120"/>
      <c r="HK39" s="120"/>
      <c r="HL39" s="120"/>
      <c r="HM39" s="120"/>
      <c r="HN39" s="120"/>
      <c r="HO39" s="120"/>
      <c r="HP39" s="120"/>
      <c r="HQ39" s="120"/>
      <c r="HR39" s="120"/>
      <c r="HS39" s="120"/>
      <c r="HT39" s="120"/>
      <c r="HU39" s="120"/>
      <c r="HV39" s="120"/>
      <c r="HW39" s="120"/>
      <c r="HX39" s="120"/>
      <c r="HY39" s="120"/>
      <c r="HZ39" s="120"/>
      <c r="IA39" s="120"/>
      <c r="IB39" s="120"/>
      <c r="IC39" s="120"/>
      <c r="ID39" s="120"/>
      <c r="IE39" s="120"/>
      <c r="IF39" s="120"/>
      <c r="IG39" s="120"/>
      <c r="IH39" s="120"/>
      <c r="II39" s="120"/>
      <c r="IJ39" s="120"/>
      <c r="IK39" s="120"/>
      <c r="IL39" s="120"/>
      <c r="IM39" s="120"/>
      <c r="IN39" s="120"/>
      <c r="IO39" s="120"/>
      <c r="IP39" s="120"/>
      <c r="IQ39" s="120"/>
      <c r="IR39" s="120"/>
      <c r="IS39" s="120"/>
      <c r="IT39" s="120"/>
      <c r="IU39" s="120"/>
      <c r="IV39" s="120"/>
      <c r="IW39" s="120"/>
      <c r="IX39" s="120"/>
      <c r="IY39" s="120"/>
      <c r="IZ39" s="120"/>
      <c r="JA39" s="120"/>
      <c r="JB39" s="120"/>
      <c r="JC39" s="120"/>
      <c r="JD39" s="120"/>
      <c r="JE39" s="120"/>
      <c r="JF39" s="120"/>
      <c r="JG39" s="120"/>
      <c r="JH39" s="120"/>
      <c r="JI39" s="120"/>
      <c r="JJ39" s="120"/>
      <c r="JK39" s="120"/>
      <c r="JL39" s="120"/>
      <c r="JM39" s="120"/>
      <c r="JN39" s="120"/>
      <c r="JO39" s="120"/>
      <c r="JP39" s="120"/>
      <c r="JQ39" s="120"/>
      <c r="JR39" s="120"/>
      <c r="JS39" s="120"/>
      <c r="JT39" s="120"/>
      <c r="JU39" s="120"/>
      <c r="JV39" s="120"/>
      <c r="JW39" s="120"/>
      <c r="JX39" s="120"/>
      <c r="JY39" s="120"/>
      <c r="JZ39" s="120"/>
      <c r="KA39" s="120"/>
      <c r="KB39" s="120"/>
      <c r="KC39" s="120"/>
      <c r="KD39" s="120"/>
      <c r="KE39" s="120"/>
      <c r="KF39" s="120"/>
      <c r="KG39" s="120"/>
      <c r="KH39" s="120"/>
      <c r="KI39" s="120"/>
      <c r="KJ39" s="120"/>
      <c r="KK39" s="120"/>
      <c r="KL39" s="120"/>
      <c r="KM39" s="120"/>
      <c r="KN39" s="120"/>
      <c r="KO39" s="120"/>
      <c r="KP39" s="120"/>
      <c r="KQ39" s="120"/>
      <c r="KR39" s="120"/>
      <c r="KS39" s="120"/>
      <c r="KT39" s="120"/>
      <c r="KU39" s="120"/>
      <c r="KV39" s="120"/>
      <c r="KW39" s="120"/>
      <c r="KX39" s="120"/>
      <c r="KY39" s="120"/>
      <c r="KZ39" s="120"/>
      <c r="LA39" s="120"/>
      <c r="LB39" s="120"/>
      <c r="LC39" s="120"/>
      <c r="LD39" s="120"/>
      <c r="LE39" s="120"/>
      <c r="LF39" s="120"/>
      <c r="LG39" s="120"/>
      <c r="LH39" s="120"/>
      <c r="LI39" s="120"/>
      <c r="LJ39" s="120"/>
      <c r="LK39" s="120"/>
      <c r="LL39" s="120"/>
      <c r="LM39" s="120"/>
      <c r="LN39" s="120"/>
      <c r="LO39" s="120"/>
      <c r="LP39" s="120"/>
      <c r="LQ39" s="120"/>
      <c r="LR39" s="120"/>
      <c r="LS39" s="120"/>
      <c r="LT39" s="120"/>
      <c r="LU39" s="120"/>
      <c r="LV39" s="120"/>
      <c r="LW39" s="120"/>
      <c r="LX39" s="120"/>
      <c r="LY39" s="120"/>
      <c r="LZ39" s="120"/>
      <c r="MA39" s="120"/>
      <c r="MB39" s="120"/>
      <c r="MC39" s="120"/>
      <c r="MD39" s="120"/>
      <c r="ME39" s="120"/>
      <c r="MF39" s="120"/>
      <c r="MG39" s="120"/>
      <c r="MH39" s="120"/>
      <c r="MI39" s="120"/>
      <c r="MJ39" s="120"/>
      <c r="MK39" s="120"/>
      <c r="ML39" s="120"/>
      <c r="MM39" s="120"/>
      <c r="MN39" s="120"/>
      <c r="MO39" s="120"/>
      <c r="MP39" s="120"/>
      <c r="MQ39" s="120"/>
      <c r="MR39" s="120"/>
      <c r="MS39" s="120"/>
      <c r="MT39" s="120"/>
      <c r="MU39" s="120"/>
      <c r="MV39" s="120"/>
      <c r="MW39" s="120"/>
      <c r="MX39" s="120"/>
      <c r="MY39" s="120"/>
      <c r="MZ39" s="120"/>
      <c r="NA39" s="120"/>
      <c r="NB39" s="120"/>
      <c r="NC39" s="120"/>
      <c r="ND39" s="120"/>
      <c r="NE39" s="120"/>
      <c r="NF39" s="120"/>
      <c r="NG39" s="120"/>
      <c r="NH39" s="120"/>
      <c r="NI39" s="120"/>
      <c r="NJ39" s="120"/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0"/>
      <c r="NY39" s="120"/>
      <c r="NZ39" s="120"/>
      <c r="OA39" s="120"/>
      <c r="OB39" s="120"/>
      <c r="OC39" s="120"/>
      <c r="OD39" s="120"/>
      <c r="OE39" s="120"/>
      <c r="OF39" s="120"/>
      <c r="OG39" s="120"/>
      <c r="OH39" s="120"/>
      <c r="OI39" s="120"/>
      <c r="OJ39" s="120"/>
      <c r="OK39" s="120"/>
      <c r="OL39" s="120"/>
      <c r="OM39" s="120"/>
      <c r="ON39" s="120"/>
      <c r="OO39" s="120"/>
      <c r="OP39" s="120"/>
      <c r="OQ39" s="120"/>
      <c r="OR39" s="120"/>
      <c r="OS39" s="120"/>
      <c r="OT39" s="120"/>
      <c r="OU39" s="120"/>
      <c r="OV39" s="120"/>
      <c r="OW39" s="120"/>
      <c r="OX39" s="120"/>
      <c r="OY39" s="120"/>
      <c r="OZ39" s="120"/>
      <c r="PA39" s="120"/>
      <c r="PB39" s="120"/>
      <c r="PC39" s="120"/>
      <c r="PD39" s="120"/>
      <c r="PE39" s="120"/>
      <c r="PF39" s="120"/>
      <c r="PG39" s="120"/>
      <c r="PH39" s="120"/>
      <c r="PI39" s="120"/>
      <c r="PJ39" s="120"/>
      <c r="PK39" s="120"/>
      <c r="PL39" s="120"/>
      <c r="PM39" s="120"/>
      <c r="PN39" s="120"/>
      <c r="PO39" s="120"/>
      <c r="PP39" s="120"/>
      <c r="PQ39" s="120"/>
      <c r="PR39" s="120"/>
      <c r="PS39" s="120"/>
      <c r="PT39" s="120"/>
      <c r="PU39" s="120"/>
      <c r="PV39" s="120"/>
      <c r="PW39" s="120"/>
      <c r="PX39" s="120"/>
      <c r="PY39" s="120"/>
      <c r="PZ39" s="120"/>
      <c r="QA39" s="120"/>
      <c r="QB39" s="120"/>
      <c r="QC39" s="120"/>
      <c r="QD39" s="120"/>
      <c r="QE39" s="120"/>
      <c r="QF39" s="120"/>
      <c r="QG39" s="120"/>
      <c r="QH39" s="120"/>
      <c r="QI39" s="120"/>
      <c r="QJ39" s="120"/>
      <c r="QK39" s="120"/>
      <c r="QL39" s="120"/>
      <c r="QM39" s="120"/>
      <c r="QN39" s="120"/>
      <c r="QO39" s="120"/>
      <c r="QP39" s="120"/>
      <c r="QQ39" s="120"/>
      <c r="QR39" s="120"/>
      <c r="QS39" s="120"/>
      <c r="QT39" s="120"/>
      <c r="QU39" s="120"/>
      <c r="QV39" s="120"/>
      <c r="QW39" s="120"/>
      <c r="QX39" s="120"/>
      <c r="QY39" s="120"/>
      <c r="QZ39" s="120"/>
      <c r="RA39" s="120"/>
      <c r="RB39" s="120"/>
      <c r="RC39" s="120"/>
      <c r="RD39" s="120"/>
      <c r="RE39" s="120"/>
      <c r="RF39" s="120"/>
      <c r="RG39" s="120"/>
      <c r="RH39" s="120"/>
      <c r="RI39" s="120"/>
      <c r="RJ39" s="120"/>
      <c r="RK39" s="120"/>
      <c r="RL39" s="120"/>
      <c r="RM39" s="120"/>
      <c r="RN39" s="120"/>
      <c r="RO39" s="120"/>
      <c r="RP39" s="120"/>
      <c r="RQ39" s="120"/>
      <c r="RR39" s="120"/>
      <c r="RS39" s="120"/>
      <c r="RT39" s="120"/>
      <c r="RU39" s="120"/>
      <c r="RV39" s="120"/>
      <c r="RW39" s="120"/>
      <c r="RX39" s="120"/>
      <c r="RY39" s="120"/>
      <c r="RZ39" s="120"/>
      <c r="SA39" s="120"/>
      <c r="SB39" s="120"/>
      <c r="SC39" s="120"/>
      <c r="SD39" s="120"/>
      <c r="SE39" s="120"/>
      <c r="SF39" s="120"/>
      <c r="SG39" s="120"/>
      <c r="SH39" s="120"/>
      <c r="SI39" s="120"/>
      <c r="SJ39" s="120"/>
      <c r="SK39" s="120"/>
      <c r="SL39" s="120"/>
      <c r="SM39" s="120"/>
      <c r="SN39" s="120"/>
      <c r="SO39" s="120"/>
      <c r="SP39" s="120"/>
      <c r="SQ39" s="120"/>
      <c r="SR39" s="120"/>
      <c r="SS39" s="120"/>
      <c r="ST39" s="120"/>
      <c r="SU39" s="120"/>
      <c r="SV39" s="120"/>
      <c r="SW39" s="120"/>
      <c r="SX39" s="120"/>
      <c r="SY39" s="120"/>
      <c r="SZ39" s="120"/>
      <c r="TA39" s="120"/>
      <c r="TB39" s="120"/>
      <c r="TC39" s="120"/>
      <c r="TD39" s="120"/>
      <c r="TE39" s="120"/>
      <c r="TF39" s="120"/>
      <c r="TG39" s="120"/>
      <c r="TH39" s="120"/>
      <c r="TI39" s="120"/>
      <c r="TJ39" s="120"/>
      <c r="TK39" s="120"/>
      <c r="TL39" s="120"/>
      <c r="TM39" s="120"/>
      <c r="TN39" s="120"/>
      <c r="TO39" s="120"/>
      <c r="TP39" s="120"/>
      <c r="TQ39" s="120"/>
      <c r="TR39" s="120"/>
      <c r="TS39" s="120"/>
      <c r="TT39" s="120"/>
      <c r="TU39" s="120"/>
      <c r="TV39" s="120"/>
      <c r="TW39" s="120"/>
      <c r="TX39" s="120"/>
      <c r="TY39" s="120"/>
      <c r="TZ39" s="120"/>
      <c r="UA39" s="120"/>
      <c r="UB39" s="120"/>
      <c r="UC39" s="120"/>
      <c r="UD39" s="120"/>
      <c r="UE39" s="120"/>
      <c r="UF39" s="120"/>
      <c r="UG39" s="120"/>
      <c r="UH39" s="120"/>
      <c r="UI39" s="120"/>
      <c r="UJ39" s="120"/>
      <c r="UK39" s="120"/>
      <c r="UL39" s="120"/>
      <c r="UM39" s="120"/>
      <c r="UN39" s="120"/>
      <c r="UO39" s="120"/>
      <c r="UP39" s="120"/>
      <c r="UQ39" s="120"/>
      <c r="UR39" s="120"/>
      <c r="US39" s="120"/>
      <c r="UT39" s="120"/>
      <c r="UU39" s="120"/>
      <c r="UV39" s="120"/>
      <c r="UW39" s="120"/>
      <c r="UX39" s="120"/>
      <c r="UY39" s="120"/>
      <c r="UZ39" s="120"/>
      <c r="VA39" s="120"/>
      <c r="VB39" s="120"/>
      <c r="VC39" s="120"/>
      <c r="VD39" s="120"/>
      <c r="VE39" s="120"/>
      <c r="VF39" s="120"/>
      <c r="VG39" s="120"/>
      <c r="VH39" s="120"/>
      <c r="VI39" s="120"/>
      <c r="VJ39" s="120"/>
      <c r="VK39" s="120"/>
      <c r="VL39" s="120"/>
      <c r="VM39" s="120"/>
      <c r="VN39" s="120"/>
      <c r="VO39" s="120"/>
      <c r="VP39" s="120"/>
      <c r="VQ39" s="120"/>
      <c r="VR39" s="120"/>
      <c r="VS39" s="120"/>
      <c r="VT39" s="120"/>
      <c r="VU39" s="120"/>
      <c r="VV39" s="120"/>
      <c r="VW39" s="120"/>
      <c r="VX39" s="120"/>
      <c r="VY39" s="120"/>
      <c r="VZ39" s="120"/>
      <c r="WA39" s="120"/>
      <c r="WB39" s="120"/>
      <c r="WC39" s="120"/>
      <c r="WD39" s="120"/>
      <c r="WE39" s="120"/>
      <c r="WF39" s="120"/>
      <c r="WG39" s="120"/>
      <c r="WH39" s="120"/>
      <c r="WI39" s="120"/>
      <c r="WJ39" s="120"/>
      <c r="WK39" s="120"/>
      <c r="WL39" s="120"/>
      <c r="WM39" s="120"/>
      <c r="WN39" s="120"/>
      <c r="WO39" s="120"/>
      <c r="WP39" s="120"/>
      <c r="WQ39" s="120"/>
      <c r="WR39" s="120"/>
      <c r="WS39" s="120"/>
      <c r="WT39" s="120"/>
      <c r="WU39" s="120"/>
      <c r="WV39" s="120"/>
      <c r="WW39" s="120"/>
      <c r="WX39" s="120"/>
      <c r="WY39" s="120"/>
      <c r="WZ39" s="120"/>
      <c r="XA39" s="120"/>
      <c r="XB39" s="120"/>
      <c r="XC39" s="120"/>
      <c r="XD39" s="120"/>
      <c r="XE39" s="120"/>
      <c r="XF39" s="120"/>
      <c r="XG39" s="120"/>
      <c r="XH39" s="120"/>
      <c r="XI39" s="120"/>
      <c r="XJ39" s="120"/>
      <c r="XK39" s="120"/>
      <c r="XL39" s="120"/>
      <c r="XM39" s="120"/>
      <c r="XN39" s="120"/>
      <c r="XO39" s="120"/>
      <c r="XP39" s="120"/>
      <c r="XQ39" s="120"/>
      <c r="XR39" s="120"/>
      <c r="XS39" s="120"/>
      <c r="XT39" s="120"/>
      <c r="XU39" s="120"/>
      <c r="XV39" s="120"/>
      <c r="XW39" s="120"/>
      <c r="XX39" s="120"/>
      <c r="XY39" s="120"/>
      <c r="XZ39" s="120"/>
      <c r="YA39" s="120"/>
      <c r="YB39" s="120"/>
      <c r="YC39" s="120"/>
      <c r="YD39" s="120"/>
      <c r="YE39" s="120"/>
      <c r="YF39" s="120"/>
      <c r="YG39" s="120"/>
      <c r="YH39" s="120"/>
      <c r="YI39" s="120"/>
      <c r="YJ39" s="120"/>
      <c r="YK39" s="120"/>
      <c r="YL39" s="120"/>
      <c r="YM39" s="120"/>
      <c r="YN39" s="120"/>
      <c r="YO39" s="120"/>
      <c r="YP39" s="120"/>
      <c r="YQ39" s="120"/>
      <c r="YR39" s="120"/>
      <c r="YS39" s="120"/>
      <c r="YT39" s="120"/>
      <c r="YU39" s="120"/>
      <c r="YV39" s="120"/>
      <c r="YW39" s="120"/>
      <c r="YX39" s="120"/>
      <c r="YY39" s="120"/>
      <c r="YZ39" s="120"/>
      <c r="ZA39" s="120"/>
      <c r="ZB39" s="120"/>
      <c r="ZC39" s="120"/>
      <c r="ZD39" s="120"/>
      <c r="ZE39" s="120"/>
      <c r="ZF39" s="120"/>
      <c r="ZG39" s="120"/>
      <c r="ZH39" s="120"/>
      <c r="ZI39" s="120"/>
      <c r="ZJ39" s="120"/>
      <c r="ZK39" s="120"/>
      <c r="ZL39" s="120"/>
      <c r="ZM39" s="120"/>
      <c r="ZN39" s="120"/>
      <c r="ZO39" s="120"/>
      <c r="ZP39" s="120"/>
      <c r="ZQ39" s="120"/>
      <c r="ZR39" s="120"/>
      <c r="ZS39" s="120"/>
      <c r="ZT39" s="120"/>
      <c r="ZU39" s="120"/>
      <c r="ZV39" s="120"/>
      <c r="ZW39" s="120"/>
      <c r="ZX39" s="120"/>
      <c r="ZY39" s="120"/>
      <c r="ZZ39" s="120"/>
      <c r="AAA39" s="120"/>
      <c r="AAB39" s="120"/>
      <c r="AAC39" s="120"/>
      <c r="AAD39" s="120"/>
      <c r="AAE39" s="120"/>
      <c r="AAF39" s="120"/>
      <c r="AAG39" s="120"/>
      <c r="AAH39" s="120"/>
      <c r="AAI39" s="120"/>
      <c r="AAJ39" s="120"/>
      <c r="AAK39" s="120"/>
      <c r="AAL39" s="120"/>
      <c r="AAM39" s="120"/>
      <c r="AAN39" s="120"/>
      <c r="AAO39" s="120"/>
      <c r="AAP39" s="120"/>
      <c r="AAQ39" s="120"/>
      <c r="AAR39" s="120"/>
      <c r="AAS39" s="120"/>
      <c r="AAT39" s="120"/>
      <c r="AAU39" s="120"/>
      <c r="AAV39" s="120"/>
      <c r="AAW39" s="120"/>
      <c r="AAX39" s="120"/>
      <c r="AAY39" s="120"/>
      <c r="AAZ39" s="120"/>
      <c r="ABA39" s="120"/>
      <c r="ABB39" s="120"/>
      <c r="ABC39" s="120"/>
      <c r="ABD39" s="120"/>
      <c r="ABE39" s="120"/>
      <c r="ABF39" s="120"/>
      <c r="ABG39" s="120"/>
      <c r="ABH39" s="120"/>
      <c r="ABI39" s="120"/>
      <c r="ABJ39" s="120"/>
      <c r="ABK39" s="120"/>
      <c r="ABL39" s="120"/>
      <c r="ABM39" s="120"/>
      <c r="ABN39" s="120"/>
      <c r="ABO39" s="120"/>
      <c r="ABP39" s="120"/>
      <c r="ABQ39" s="120"/>
      <c r="ABR39" s="120"/>
      <c r="ABS39" s="120"/>
      <c r="ABT39" s="120"/>
      <c r="ABU39" s="120"/>
      <c r="ABV39" s="120"/>
      <c r="ABW39" s="120"/>
      <c r="ABX39" s="120"/>
      <c r="ABY39" s="120"/>
      <c r="ABZ39" s="120"/>
      <c r="ACA39" s="120"/>
      <c r="ACB39" s="120"/>
      <c r="ACC39" s="120"/>
      <c r="ACD39" s="120"/>
      <c r="ACE39" s="120"/>
      <c r="ACF39" s="120"/>
      <c r="ACG39" s="120"/>
      <c r="ACH39" s="120"/>
      <c r="ACI39" s="120"/>
      <c r="ACJ39" s="120"/>
      <c r="ACK39" s="120"/>
      <c r="ACL39" s="120"/>
      <c r="ACM39" s="120"/>
      <c r="ACN39" s="120"/>
      <c r="ACO39" s="120"/>
      <c r="ACP39" s="120"/>
      <c r="ACQ39" s="120"/>
      <c r="ACR39" s="120"/>
      <c r="ACS39" s="120"/>
      <c r="ACT39" s="120"/>
      <c r="ACU39" s="120"/>
      <c r="ACV39" s="120"/>
      <c r="ACW39" s="120"/>
      <c r="ACX39" s="120"/>
      <c r="ACY39" s="120"/>
      <c r="ACZ39" s="120"/>
      <c r="ADA39" s="120"/>
      <c r="ADB39" s="120"/>
      <c r="ADC39" s="120"/>
      <c r="ADD39" s="120"/>
      <c r="ADE39" s="120"/>
      <c r="ADF39" s="120"/>
      <c r="ADG39" s="120"/>
      <c r="ADH39" s="120"/>
      <c r="ADI39" s="120"/>
      <c r="ADJ39" s="120"/>
      <c r="ADK39" s="120"/>
      <c r="ADL39" s="120"/>
      <c r="ADM39" s="120"/>
      <c r="ADN39" s="120"/>
      <c r="ADO39" s="120"/>
      <c r="ADP39" s="120"/>
      <c r="ADQ39" s="120"/>
      <c r="ADR39" s="120"/>
      <c r="ADS39" s="120"/>
      <c r="ADT39" s="120"/>
      <c r="ADU39" s="120"/>
      <c r="ADV39" s="120"/>
      <c r="ADW39" s="120"/>
      <c r="ADX39" s="120"/>
      <c r="ADY39" s="120"/>
      <c r="ADZ39" s="120"/>
      <c r="AEA39" s="120"/>
      <c r="AEB39" s="120"/>
      <c r="AEC39" s="120"/>
      <c r="AED39" s="120"/>
      <c r="AEE39" s="120"/>
      <c r="AEF39" s="120"/>
      <c r="AEG39" s="120"/>
      <c r="AEH39" s="120"/>
      <c r="AEI39" s="120"/>
      <c r="AEJ39" s="120"/>
      <c r="AEK39" s="120"/>
      <c r="AEL39" s="120"/>
      <c r="AEM39" s="120"/>
      <c r="AEN39" s="120"/>
      <c r="AEO39" s="120"/>
      <c r="AEP39" s="120"/>
      <c r="AEQ39" s="120"/>
      <c r="AER39" s="120"/>
      <c r="AES39" s="120"/>
      <c r="AET39" s="120"/>
      <c r="AEU39" s="120"/>
      <c r="AEV39" s="120"/>
      <c r="AEW39" s="120"/>
      <c r="AEX39" s="120"/>
      <c r="AEY39" s="120"/>
      <c r="AEZ39" s="120"/>
      <c r="AFA39" s="120"/>
      <c r="AFB39" s="120"/>
      <c r="AFC39" s="120"/>
      <c r="AFD39" s="120"/>
      <c r="AFE39" s="120"/>
      <c r="AFF39" s="120"/>
      <c r="AFG39" s="120"/>
      <c r="AFH39" s="120"/>
      <c r="AFI39" s="120"/>
      <c r="AFJ39" s="120"/>
      <c r="AFK39" s="120"/>
      <c r="AFL39" s="120"/>
      <c r="AFM39" s="120"/>
      <c r="AFN39" s="120"/>
      <c r="AFO39" s="120"/>
      <c r="AFP39" s="120"/>
      <c r="AFQ39" s="120"/>
      <c r="AFR39" s="120"/>
      <c r="AFS39" s="120"/>
      <c r="AFT39" s="120"/>
      <c r="AFU39" s="120"/>
      <c r="AFV39" s="120"/>
      <c r="AFW39" s="120"/>
      <c r="AFX39" s="120"/>
      <c r="AFY39" s="120"/>
      <c r="AFZ39" s="120"/>
      <c r="AGA39" s="120"/>
      <c r="AGB39" s="120"/>
      <c r="AGC39" s="120"/>
      <c r="AGD39" s="120"/>
      <c r="AGE39" s="120"/>
      <c r="AGF39" s="120"/>
      <c r="AGG39" s="120"/>
      <c r="AGH39" s="120"/>
      <c r="AGI39" s="120"/>
      <c r="AGJ39" s="120"/>
      <c r="AGK39" s="120"/>
      <c r="AGL39" s="120"/>
      <c r="AGM39" s="120"/>
      <c r="AGN39" s="120"/>
      <c r="AGO39" s="120"/>
      <c r="AGP39" s="120"/>
      <c r="AGQ39" s="120"/>
      <c r="AGR39" s="120"/>
      <c r="AGS39" s="120"/>
      <c r="AGT39" s="120"/>
      <c r="AGU39" s="120"/>
      <c r="AGV39" s="120"/>
      <c r="AGW39" s="120"/>
      <c r="AGX39" s="120"/>
      <c r="AGY39" s="120"/>
      <c r="AGZ39" s="120"/>
      <c r="AHA39" s="120"/>
      <c r="AHB39" s="120"/>
      <c r="AHC39" s="120"/>
      <c r="AHD39" s="120"/>
      <c r="AHE39" s="120"/>
      <c r="AHF39" s="120"/>
      <c r="AHG39" s="120"/>
      <c r="AHH39" s="120"/>
      <c r="AHI39" s="120"/>
      <c r="AHJ39" s="120"/>
      <c r="AHK39" s="120"/>
      <c r="AHL39" s="120"/>
      <c r="AHM39" s="120"/>
      <c r="AHN39" s="120"/>
      <c r="AHO39" s="120"/>
      <c r="AHP39" s="120"/>
      <c r="AHQ39" s="120"/>
      <c r="AHR39" s="120"/>
      <c r="AHS39" s="120"/>
      <c r="AHT39" s="120"/>
      <c r="AHU39" s="120"/>
      <c r="AHV39" s="120"/>
      <c r="AHW39" s="120"/>
      <c r="AHX39" s="120"/>
      <c r="AHY39" s="120"/>
      <c r="AHZ39" s="120"/>
      <c r="AIA39" s="120"/>
      <c r="AIB39" s="120"/>
      <c r="AIC39" s="120"/>
      <c r="AID39" s="120"/>
      <c r="AIE39" s="120"/>
      <c r="AIF39" s="120"/>
      <c r="AIG39" s="120"/>
      <c r="AIH39" s="120"/>
      <c r="AII39" s="120"/>
      <c r="AIJ39" s="120"/>
      <c r="AIK39" s="120"/>
      <c r="AIL39" s="120"/>
      <c r="AIM39" s="120"/>
      <c r="AIN39" s="120"/>
      <c r="AIO39" s="120"/>
      <c r="AIP39" s="120"/>
      <c r="AIQ39" s="120"/>
      <c r="AIR39" s="120"/>
      <c r="AIS39" s="120"/>
      <c r="AIT39" s="120"/>
      <c r="AIU39" s="120"/>
      <c r="AIV39" s="120"/>
      <c r="AIW39" s="120"/>
      <c r="AIX39" s="120"/>
      <c r="AIY39" s="120"/>
      <c r="AIZ39" s="120"/>
      <c r="AJA39" s="120"/>
      <c r="AJB39" s="120"/>
      <c r="AJC39" s="120"/>
      <c r="AJD39" s="120"/>
      <c r="AJE39" s="120"/>
      <c r="AJF39" s="120"/>
      <c r="AJG39" s="120"/>
      <c r="AJH39" s="120"/>
      <c r="AJI39" s="120"/>
      <c r="AJJ39" s="120"/>
      <c r="AJK39" s="120"/>
      <c r="AJL39" s="120"/>
      <c r="AJM39" s="120"/>
      <c r="AJN39" s="120"/>
      <c r="AJO39" s="120"/>
      <c r="AJP39" s="120"/>
      <c r="AJQ39" s="120"/>
      <c r="AJR39" s="120"/>
      <c r="AJS39" s="120"/>
      <c r="AJT39" s="120"/>
      <c r="AJU39" s="120"/>
      <c r="AJV39" s="120"/>
      <c r="AJW39" s="120"/>
      <c r="AJX39" s="120"/>
      <c r="AJY39" s="120"/>
      <c r="AJZ39" s="120"/>
      <c r="AKA39" s="120"/>
      <c r="AKB39" s="120"/>
      <c r="AKC39" s="120"/>
      <c r="AKD39" s="120"/>
      <c r="AKE39" s="120"/>
      <c r="AKF39" s="120"/>
      <c r="AKG39" s="120"/>
      <c r="AKH39" s="120"/>
      <c r="AKI39" s="120"/>
      <c r="AKJ39" s="120"/>
      <c r="AKK39" s="120"/>
      <c r="AKL39" s="120"/>
      <c r="AKM39" s="120"/>
      <c r="AKN39" s="120"/>
      <c r="AKO39" s="120"/>
      <c r="AKP39" s="120"/>
      <c r="AKQ39" s="120"/>
      <c r="AKR39" s="120"/>
      <c r="AKS39" s="120"/>
      <c r="AKT39" s="120"/>
      <c r="AKU39" s="120"/>
      <c r="AKV39" s="120"/>
      <c r="AKW39" s="120"/>
      <c r="AKX39" s="120"/>
      <c r="AKY39" s="120"/>
      <c r="AKZ39" s="120"/>
      <c r="ALA39" s="120"/>
      <c r="ALB39" s="120"/>
      <c r="ALC39" s="120"/>
      <c r="ALD39" s="120"/>
      <c r="ALE39" s="120"/>
      <c r="ALF39" s="120"/>
      <c r="ALG39" s="120"/>
      <c r="ALH39" s="120"/>
      <c r="ALI39" s="120"/>
      <c r="ALJ39" s="120"/>
      <c r="ALK39" s="120"/>
      <c r="ALL39" s="120"/>
      <c r="ALM39" s="120"/>
      <c r="ALN39" s="120"/>
      <c r="ALO39" s="120"/>
      <c r="ALP39" s="120"/>
      <c r="ALQ39" s="120"/>
      <c r="ALR39" s="120"/>
      <c r="ALS39" s="120"/>
      <c r="ALT39" s="120"/>
      <c r="ALU39" s="120"/>
      <c r="ALV39" s="120"/>
      <c r="ALW39" s="120"/>
      <c r="ALX39" s="120"/>
      <c r="ALY39" s="120"/>
      <c r="ALZ39" s="120"/>
      <c r="AMA39" s="120"/>
      <c r="AMB39" s="120"/>
      <c r="AMC39" s="120"/>
      <c r="AMD39" s="120"/>
      <c r="AME39" s="120"/>
      <c r="AMF39" s="120"/>
      <c r="AMG39" s="120"/>
      <c r="AMH39" s="120"/>
      <c r="AMI39" s="120"/>
      <c r="AMJ39" s="120"/>
      <c r="AMK39" s="120"/>
    </row>
    <row r="40" spans="1:1025" ht="150.6" customHeight="1" x14ac:dyDescent="0.25">
      <c r="A40" s="103" t="s">
        <v>498</v>
      </c>
      <c r="B40" s="95" t="s">
        <v>84</v>
      </c>
      <c r="C40" s="14" t="s">
        <v>100</v>
      </c>
      <c r="D40" s="131"/>
      <c r="E40" s="27"/>
      <c r="F40" s="17" t="s">
        <v>88</v>
      </c>
    </row>
    <row r="41" spans="1:1025" ht="84.6" customHeight="1" x14ac:dyDescent="0.3">
      <c r="A41" s="103" t="s">
        <v>461</v>
      </c>
      <c r="B41" s="95" t="s">
        <v>84</v>
      </c>
      <c r="C41" s="14"/>
      <c r="D41" s="14"/>
      <c r="E41" s="30"/>
      <c r="F41" s="31"/>
    </row>
    <row r="42" spans="1:1025" ht="245.25" customHeight="1" x14ac:dyDescent="0.25">
      <c r="A42" s="103" t="s">
        <v>51</v>
      </c>
      <c r="B42" s="95" t="s">
        <v>84</v>
      </c>
      <c r="C42" s="14" t="s">
        <v>593</v>
      </c>
      <c r="D42" s="129"/>
      <c r="E42" s="130"/>
      <c r="F42" s="118" t="s">
        <v>88</v>
      </c>
    </row>
    <row r="43" spans="1:1025" ht="136.9" customHeight="1" x14ac:dyDescent="0.25">
      <c r="A43" s="103" t="s">
        <v>52</v>
      </c>
      <c r="B43" s="95" t="s">
        <v>84</v>
      </c>
      <c r="C43" s="14" t="s">
        <v>101</v>
      </c>
      <c r="D43" s="129"/>
      <c r="E43" s="130"/>
      <c r="F43" s="118" t="s">
        <v>88</v>
      </c>
    </row>
    <row r="44" spans="1:1025" ht="255.75" customHeight="1" x14ac:dyDescent="0.25">
      <c r="A44" s="103" t="s">
        <v>53</v>
      </c>
      <c r="B44" s="95" t="s">
        <v>84</v>
      </c>
      <c r="C44" s="14" t="s">
        <v>594</v>
      </c>
      <c r="D44" s="131"/>
      <c r="E44" s="130"/>
      <c r="F44" s="118" t="s">
        <v>418</v>
      </c>
    </row>
    <row r="45" spans="1:1025" ht="163.15" customHeight="1" x14ac:dyDescent="0.25">
      <c r="A45" s="103" t="s">
        <v>54</v>
      </c>
      <c r="B45" s="95" t="s">
        <v>84</v>
      </c>
      <c r="C45" s="14" t="s">
        <v>595</v>
      </c>
      <c r="D45" s="131"/>
      <c r="E45" s="5"/>
      <c r="F45" s="17" t="s">
        <v>88</v>
      </c>
    </row>
    <row r="46" spans="1:1025" ht="119.45" customHeight="1" x14ac:dyDescent="0.25">
      <c r="A46" s="103" t="s">
        <v>55</v>
      </c>
      <c r="B46" s="95" t="s">
        <v>84</v>
      </c>
      <c r="C46" s="14" t="s">
        <v>596</v>
      </c>
      <c r="D46" s="131"/>
      <c r="E46" s="5"/>
      <c r="F46" s="17" t="s">
        <v>88</v>
      </c>
    </row>
    <row r="47" spans="1:1025" ht="100.5" customHeight="1" x14ac:dyDescent="0.25">
      <c r="A47" s="420" t="s">
        <v>56</v>
      </c>
      <c r="B47" s="409" t="s">
        <v>84</v>
      </c>
      <c r="C47" s="421" t="s">
        <v>102</v>
      </c>
      <c r="D47" s="421"/>
      <c r="E47" s="422"/>
      <c r="F47" s="424" t="s">
        <v>88</v>
      </c>
    </row>
    <row r="48" spans="1:1025" ht="123" customHeight="1" x14ac:dyDescent="0.25">
      <c r="A48" s="420"/>
      <c r="B48" s="409"/>
      <c r="C48" s="418"/>
      <c r="D48" s="418"/>
      <c r="E48" s="423"/>
      <c r="F48" s="425"/>
    </row>
    <row r="49" spans="1:1025" ht="149.25" hidden="1" customHeight="1" x14ac:dyDescent="0.25">
      <c r="A49" s="420"/>
      <c r="B49" s="409"/>
      <c r="C49" s="117" t="s">
        <v>103</v>
      </c>
      <c r="D49" s="117"/>
      <c r="E49" s="130"/>
      <c r="F49" s="118" t="s">
        <v>88</v>
      </c>
    </row>
    <row r="50" spans="1:1025" ht="156" customHeight="1" x14ac:dyDescent="0.25">
      <c r="A50" s="420"/>
      <c r="B50" s="409"/>
      <c r="C50" s="117" t="s">
        <v>597</v>
      </c>
      <c r="D50" s="117"/>
      <c r="E50" s="130"/>
      <c r="F50" s="118" t="s">
        <v>88</v>
      </c>
    </row>
    <row r="51" spans="1:1025" ht="59.25" customHeight="1" x14ac:dyDescent="0.25">
      <c r="A51" s="420"/>
      <c r="B51" s="409"/>
      <c r="C51" s="117" t="s">
        <v>598</v>
      </c>
      <c r="D51" s="372"/>
      <c r="E51" s="247"/>
      <c r="F51" s="118" t="s">
        <v>88</v>
      </c>
    </row>
    <row r="52" spans="1:1025" ht="222" customHeight="1" x14ac:dyDescent="0.25">
      <c r="A52" s="103" t="s">
        <v>57</v>
      </c>
      <c r="B52" s="95" t="s">
        <v>84</v>
      </c>
      <c r="C52" s="14" t="s">
        <v>599</v>
      </c>
      <c r="D52" s="132"/>
      <c r="E52" s="130"/>
      <c r="F52" s="17" t="s">
        <v>88</v>
      </c>
    </row>
    <row r="53" spans="1:1025" ht="183" customHeight="1" x14ac:dyDescent="0.25">
      <c r="A53" s="103" t="s">
        <v>58</v>
      </c>
      <c r="B53" s="95" t="s">
        <v>84</v>
      </c>
      <c r="C53" s="14" t="s">
        <v>600</v>
      </c>
      <c r="D53" s="117"/>
      <c r="E53" s="130"/>
      <c r="F53" s="17" t="s">
        <v>88</v>
      </c>
    </row>
    <row r="54" spans="1:1025" s="119" customFormat="1" ht="183" customHeight="1" x14ac:dyDescent="0.25">
      <c r="A54" s="373" t="s">
        <v>601</v>
      </c>
      <c r="B54" s="117" t="s">
        <v>84</v>
      </c>
      <c r="C54" s="117" t="s">
        <v>593</v>
      </c>
      <c r="D54" s="117"/>
      <c r="E54" s="130"/>
      <c r="F54" s="118" t="s">
        <v>88</v>
      </c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0"/>
      <c r="GA54" s="120"/>
      <c r="GB54" s="120"/>
      <c r="GC54" s="120"/>
      <c r="GD54" s="120"/>
      <c r="GE54" s="120"/>
      <c r="GF54" s="120"/>
      <c r="GG54" s="120"/>
      <c r="GH54" s="120"/>
      <c r="GI54" s="120"/>
      <c r="GJ54" s="120"/>
      <c r="GK54" s="120"/>
      <c r="GL54" s="120"/>
      <c r="GM54" s="120"/>
      <c r="GN54" s="120"/>
      <c r="GO54" s="120"/>
      <c r="GP54" s="120"/>
      <c r="GQ54" s="120"/>
      <c r="GR54" s="120"/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/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/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0"/>
      <c r="JO54" s="120"/>
      <c r="JP54" s="120"/>
      <c r="JQ54" s="120"/>
      <c r="JR54" s="120"/>
      <c r="JS54" s="120"/>
      <c r="JT54" s="120"/>
      <c r="JU54" s="120"/>
      <c r="JV54" s="120"/>
      <c r="JW54" s="120"/>
      <c r="JX54" s="120"/>
      <c r="JY54" s="120"/>
      <c r="JZ54" s="120"/>
      <c r="KA54" s="120"/>
      <c r="KB54" s="120"/>
      <c r="KC54" s="120"/>
      <c r="KD54" s="120"/>
      <c r="KE54" s="120"/>
      <c r="KF54" s="120"/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0"/>
      <c r="KU54" s="120"/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0"/>
      <c r="LJ54" s="120"/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0"/>
      <c r="LY54" s="120"/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0"/>
      <c r="MN54" s="120"/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0"/>
      <c r="NC54" s="120"/>
      <c r="ND54" s="120"/>
      <c r="NE54" s="120"/>
      <c r="NF54" s="120"/>
      <c r="NG54" s="120"/>
      <c r="NH54" s="120"/>
      <c r="NI54" s="120"/>
      <c r="NJ54" s="120"/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0"/>
      <c r="NY54" s="120"/>
      <c r="NZ54" s="120"/>
      <c r="OA54" s="120"/>
      <c r="OB54" s="120"/>
      <c r="OC54" s="120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  <c r="OX54" s="120"/>
      <c r="OY54" s="120"/>
      <c r="OZ54" s="120"/>
      <c r="PA54" s="120"/>
      <c r="PB54" s="120"/>
      <c r="PC54" s="120"/>
      <c r="PD54" s="120"/>
      <c r="PE54" s="120"/>
      <c r="PF54" s="120"/>
      <c r="PG54" s="120"/>
      <c r="PH54" s="120"/>
      <c r="PI54" s="120"/>
      <c r="PJ54" s="120"/>
      <c r="PK54" s="120"/>
      <c r="PL54" s="120"/>
      <c r="PM54" s="120"/>
      <c r="PN54" s="120"/>
      <c r="PO54" s="120"/>
      <c r="PP54" s="120"/>
      <c r="PQ54" s="120"/>
      <c r="PR54" s="120"/>
      <c r="PS54" s="120"/>
      <c r="PT54" s="120"/>
      <c r="PU54" s="120"/>
      <c r="PV54" s="120"/>
      <c r="PW54" s="120"/>
      <c r="PX54" s="120"/>
      <c r="PY54" s="120"/>
      <c r="PZ54" s="120"/>
      <c r="QA54" s="120"/>
      <c r="QB54" s="120"/>
      <c r="QC54" s="120"/>
      <c r="QD54" s="120"/>
      <c r="QE54" s="120"/>
      <c r="QF54" s="120"/>
      <c r="QG54" s="120"/>
      <c r="QH54" s="120"/>
      <c r="QI54" s="120"/>
      <c r="QJ54" s="120"/>
      <c r="QK54" s="120"/>
      <c r="QL54" s="120"/>
      <c r="QM54" s="120"/>
      <c r="QN54" s="120"/>
      <c r="QO54" s="120"/>
      <c r="QP54" s="120"/>
      <c r="QQ54" s="120"/>
      <c r="QR54" s="120"/>
      <c r="QS54" s="120"/>
      <c r="QT54" s="120"/>
      <c r="QU54" s="120"/>
      <c r="QV54" s="120"/>
      <c r="QW54" s="120"/>
      <c r="QX54" s="120"/>
      <c r="QY54" s="120"/>
      <c r="QZ54" s="120"/>
      <c r="RA54" s="120"/>
      <c r="RB54" s="120"/>
      <c r="RC54" s="120"/>
      <c r="RD54" s="120"/>
      <c r="RE54" s="120"/>
      <c r="RF54" s="120"/>
      <c r="RG54" s="120"/>
      <c r="RH54" s="120"/>
      <c r="RI54" s="120"/>
      <c r="RJ54" s="120"/>
      <c r="RK54" s="120"/>
      <c r="RL54" s="120"/>
      <c r="RM54" s="120"/>
      <c r="RN54" s="120"/>
      <c r="RO54" s="120"/>
      <c r="RP54" s="120"/>
      <c r="RQ54" s="120"/>
      <c r="RR54" s="120"/>
      <c r="RS54" s="120"/>
      <c r="RT54" s="120"/>
      <c r="RU54" s="120"/>
      <c r="RV54" s="120"/>
      <c r="RW54" s="120"/>
      <c r="RX54" s="120"/>
      <c r="RY54" s="120"/>
      <c r="RZ54" s="120"/>
      <c r="SA54" s="120"/>
      <c r="SB54" s="120"/>
      <c r="SC54" s="120"/>
      <c r="SD54" s="120"/>
      <c r="SE54" s="120"/>
      <c r="SF54" s="120"/>
      <c r="SG54" s="120"/>
      <c r="SH54" s="120"/>
      <c r="SI54" s="120"/>
      <c r="SJ54" s="120"/>
      <c r="SK54" s="120"/>
      <c r="SL54" s="120"/>
      <c r="SM54" s="120"/>
      <c r="SN54" s="120"/>
      <c r="SO54" s="120"/>
      <c r="SP54" s="120"/>
      <c r="SQ54" s="120"/>
      <c r="SR54" s="120"/>
      <c r="SS54" s="120"/>
      <c r="ST54" s="120"/>
      <c r="SU54" s="120"/>
      <c r="SV54" s="120"/>
      <c r="SW54" s="120"/>
      <c r="SX54" s="120"/>
      <c r="SY54" s="120"/>
      <c r="SZ54" s="120"/>
      <c r="TA54" s="120"/>
      <c r="TB54" s="120"/>
      <c r="TC54" s="120"/>
      <c r="TD54" s="120"/>
      <c r="TE54" s="120"/>
      <c r="TF54" s="120"/>
      <c r="TG54" s="120"/>
      <c r="TH54" s="120"/>
      <c r="TI54" s="120"/>
      <c r="TJ54" s="120"/>
      <c r="TK54" s="120"/>
      <c r="TL54" s="120"/>
      <c r="TM54" s="120"/>
      <c r="TN54" s="120"/>
      <c r="TO54" s="120"/>
      <c r="TP54" s="120"/>
      <c r="TQ54" s="120"/>
      <c r="TR54" s="120"/>
      <c r="TS54" s="120"/>
      <c r="TT54" s="120"/>
      <c r="TU54" s="120"/>
      <c r="TV54" s="120"/>
      <c r="TW54" s="120"/>
      <c r="TX54" s="120"/>
      <c r="TY54" s="120"/>
      <c r="TZ54" s="120"/>
      <c r="UA54" s="120"/>
      <c r="UB54" s="120"/>
      <c r="UC54" s="120"/>
      <c r="UD54" s="120"/>
      <c r="UE54" s="120"/>
      <c r="UF54" s="120"/>
      <c r="UG54" s="120"/>
      <c r="UH54" s="120"/>
      <c r="UI54" s="120"/>
      <c r="UJ54" s="120"/>
      <c r="UK54" s="120"/>
      <c r="UL54" s="120"/>
      <c r="UM54" s="120"/>
      <c r="UN54" s="120"/>
      <c r="UO54" s="120"/>
      <c r="UP54" s="120"/>
      <c r="UQ54" s="120"/>
      <c r="UR54" s="120"/>
      <c r="US54" s="120"/>
      <c r="UT54" s="120"/>
      <c r="UU54" s="120"/>
      <c r="UV54" s="120"/>
      <c r="UW54" s="120"/>
      <c r="UX54" s="120"/>
      <c r="UY54" s="120"/>
      <c r="UZ54" s="120"/>
      <c r="VA54" s="120"/>
      <c r="VB54" s="120"/>
      <c r="VC54" s="120"/>
      <c r="VD54" s="120"/>
      <c r="VE54" s="120"/>
      <c r="VF54" s="120"/>
      <c r="VG54" s="120"/>
      <c r="VH54" s="120"/>
      <c r="VI54" s="120"/>
      <c r="VJ54" s="120"/>
      <c r="VK54" s="120"/>
      <c r="VL54" s="120"/>
      <c r="VM54" s="120"/>
      <c r="VN54" s="120"/>
      <c r="VO54" s="120"/>
      <c r="VP54" s="120"/>
      <c r="VQ54" s="120"/>
      <c r="VR54" s="120"/>
      <c r="VS54" s="120"/>
      <c r="VT54" s="120"/>
      <c r="VU54" s="120"/>
      <c r="VV54" s="120"/>
      <c r="VW54" s="120"/>
      <c r="VX54" s="120"/>
      <c r="VY54" s="120"/>
      <c r="VZ54" s="120"/>
      <c r="WA54" s="120"/>
      <c r="WB54" s="120"/>
      <c r="WC54" s="120"/>
      <c r="WD54" s="120"/>
      <c r="WE54" s="120"/>
      <c r="WF54" s="120"/>
      <c r="WG54" s="120"/>
      <c r="WH54" s="120"/>
      <c r="WI54" s="120"/>
      <c r="WJ54" s="120"/>
      <c r="WK54" s="120"/>
      <c r="WL54" s="120"/>
      <c r="WM54" s="120"/>
      <c r="WN54" s="120"/>
      <c r="WO54" s="120"/>
      <c r="WP54" s="120"/>
      <c r="WQ54" s="120"/>
      <c r="WR54" s="120"/>
      <c r="WS54" s="120"/>
      <c r="WT54" s="120"/>
      <c r="WU54" s="120"/>
      <c r="WV54" s="120"/>
      <c r="WW54" s="120"/>
      <c r="WX54" s="120"/>
      <c r="WY54" s="120"/>
      <c r="WZ54" s="120"/>
      <c r="XA54" s="120"/>
      <c r="XB54" s="120"/>
      <c r="XC54" s="120"/>
      <c r="XD54" s="120"/>
      <c r="XE54" s="120"/>
      <c r="XF54" s="120"/>
      <c r="XG54" s="120"/>
      <c r="XH54" s="120"/>
      <c r="XI54" s="120"/>
      <c r="XJ54" s="120"/>
      <c r="XK54" s="120"/>
      <c r="XL54" s="120"/>
      <c r="XM54" s="120"/>
      <c r="XN54" s="120"/>
      <c r="XO54" s="120"/>
      <c r="XP54" s="120"/>
      <c r="XQ54" s="120"/>
      <c r="XR54" s="120"/>
      <c r="XS54" s="120"/>
      <c r="XT54" s="120"/>
      <c r="XU54" s="120"/>
      <c r="XV54" s="120"/>
      <c r="XW54" s="120"/>
      <c r="XX54" s="120"/>
      <c r="XY54" s="120"/>
      <c r="XZ54" s="120"/>
      <c r="YA54" s="120"/>
      <c r="YB54" s="120"/>
      <c r="YC54" s="120"/>
      <c r="YD54" s="120"/>
      <c r="YE54" s="120"/>
      <c r="YF54" s="120"/>
      <c r="YG54" s="120"/>
      <c r="YH54" s="120"/>
      <c r="YI54" s="120"/>
      <c r="YJ54" s="120"/>
      <c r="YK54" s="120"/>
      <c r="YL54" s="120"/>
      <c r="YM54" s="120"/>
      <c r="YN54" s="120"/>
      <c r="YO54" s="120"/>
      <c r="YP54" s="120"/>
      <c r="YQ54" s="120"/>
      <c r="YR54" s="120"/>
      <c r="YS54" s="120"/>
      <c r="YT54" s="120"/>
      <c r="YU54" s="120"/>
      <c r="YV54" s="120"/>
      <c r="YW54" s="120"/>
      <c r="YX54" s="120"/>
      <c r="YY54" s="120"/>
      <c r="YZ54" s="120"/>
      <c r="ZA54" s="120"/>
      <c r="ZB54" s="120"/>
      <c r="ZC54" s="120"/>
      <c r="ZD54" s="120"/>
      <c r="ZE54" s="120"/>
      <c r="ZF54" s="120"/>
      <c r="ZG54" s="120"/>
      <c r="ZH54" s="120"/>
      <c r="ZI54" s="120"/>
      <c r="ZJ54" s="120"/>
      <c r="ZK54" s="120"/>
      <c r="ZL54" s="120"/>
      <c r="ZM54" s="120"/>
      <c r="ZN54" s="120"/>
      <c r="ZO54" s="120"/>
      <c r="ZP54" s="120"/>
      <c r="ZQ54" s="120"/>
      <c r="ZR54" s="120"/>
      <c r="ZS54" s="120"/>
      <c r="ZT54" s="120"/>
      <c r="ZU54" s="120"/>
      <c r="ZV54" s="120"/>
      <c r="ZW54" s="120"/>
      <c r="ZX54" s="120"/>
      <c r="ZY54" s="120"/>
      <c r="ZZ54" s="120"/>
      <c r="AAA54" s="120"/>
      <c r="AAB54" s="120"/>
      <c r="AAC54" s="120"/>
      <c r="AAD54" s="120"/>
      <c r="AAE54" s="120"/>
      <c r="AAF54" s="120"/>
      <c r="AAG54" s="120"/>
      <c r="AAH54" s="120"/>
      <c r="AAI54" s="120"/>
      <c r="AAJ54" s="120"/>
      <c r="AAK54" s="120"/>
      <c r="AAL54" s="120"/>
      <c r="AAM54" s="120"/>
      <c r="AAN54" s="120"/>
      <c r="AAO54" s="120"/>
      <c r="AAP54" s="120"/>
      <c r="AAQ54" s="120"/>
      <c r="AAR54" s="120"/>
      <c r="AAS54" s="120"/>
      <c r="AAT54" s="120"/>
      <c r="AAU54" s="120"/>
      <c r="AAV54" s="120"/>
      <c r="AAW54" s="120"/>
      <c r="AAX54" s="120"/>
      <c r="AAY54" s="120"/>
      <c r="AAZ54" s="120"/>
      <c r="ABA54" s="120"/>
      <c r="ABB54" s="120"/>
      <c r="ABC54" s="120"/>
      <c r="ABD54" s="120"/>
      <c r="ABE54" s="120"/>
      <c r="ABF54" s="120"/>
      <c r="ABG54" s="120"/>
      <c r="ABH54" s="120"/>
      <c r="ABI54" s="120"/>
      <c r="ABJ54" s="120"/>
      <c r="ABK54" s="120"/>
      <c r="ABL54" s="120"/>
      <c r="ABM54" s="120"/>
      <c r="ABN54" s="120"/>
      <c r="ABO54" s="120"/>
      <c r="ABP54" s="120"/>
      <c r="ABQ54" s="120"/>
      <c r="ABR54" s="120"/>
      <c r="ABS54" s="120"/>
      <c r="ABT54" s="120"/>
      <c r="ABU54" s="120"/>
      <c r="ABV54" s="120"/>
      <c r="ABW54" s="120"/>
      <c r="ABX54" s="120"/>
      <c r="ABY54" s="120"/>
      <c r="ABZ54" s="120"/>
      <c r="ACA54" s="120"/>
      <c r="ACB54" s="120"/>
      <c r="ACC54" s="120"/>
      <c r="ACD54" s="120"/>
      <c r="ACE54" s="120"/>
      <c r="ACF54" s="120"/>
      <c r="ACG54" s="120"/>
      <c r="ACH54" s="120"/>
      <c r="ACI54" s="120"/>
      <c r="ACJ54" s="120"/>
      <c r="ACK54" s="120"/>
      <c r="ACL54" s="120"/>
      <c r="ACM54" s="120"/>
      <c r="ACN54" s="120"/>
      <c r="ACO54" s="120"/>
      <c r="ACP54" s="120"/>
      <c r="ACQ54" s="120"/>
      <c r="ACR54" s="120"/>
      <c r="ACS54" s="120"/>
      <c r="ACT54" s="120"/>
      <c r="ACU54" s="120"/>
      <c r="ACV54" s="120"/>
      <c r="ACW54" s="120"/>
      <c r="ACX54" s="120"/>
      <c r="ACY54" s="120"/>
      <c r="ACZ54" s="120"/>
      <c r="ADA54" s="120"/>
      <c r="ADB54" s="120"/>
      <c r="ADC54" s="120"/>
      <c r="ADD54" s="120"/>
      <c r="ADE54" s="120"/>
      <c r="ADF54" s="120"/>
      <c r="ADG54" s="120"/>
      <c r="ADH54" s="120"/>
      <c r="ADI54" s="120"/>
      <c r="ADJ54" s="120"/>
      <c r="ADK54" s="120"/>
      <c r="ADL54" s="120"/>
      <c r="ADM54" s="120"/>
      <c r="ADN54" s="120"/>
      <c r="ADO54" s="120"/>
      <c r="ADP54" s="120"/>
      <c r="ADQ54" s="120"/>
      <c r="ADR54" s="120"/>
      <c r="ADS54" s="120"/>
      <c r="ADT54" s="120"/>
      <c r="ADU54" s="120"/>
      <c r="ADV54" s="120"/>
      <c r="ADW54" s="120"/>
      <c r="ADX54" s="120"/>
      <c r="ADY54" s="120"/>
      <c r="ADZ54" s="120"/>
      <c r="AEA54" s="120"/>
      <c r="AEB54" s="120"/>
      <c r="AEC54" s="120"/>
      <c r="AED54" s="120"/>
      <c r="AEE54" s="120"/>
      <c r="AEF54" s="120"/>
      <c r="AEG54" s="120"/>
      <c r="AEH54" s="120"/>
      <c r="AEI54" s="120"/>
      <c r="AEJ54" s="120"/>
      <c r="AEK54" s="120"/>
      <c r="AEL54" s="120"/>
      <c r="AEM54" s="120"/>
      <c r="AEN54" s="120"/>
      <c r="AEO54" s="120"/>
      <c r="AEP54" s="120"/>
      <c r="AEQ54" s="120"/>
      <c r="AER54" s="120"/>
      <c r="AES54" s="120"/>
      <c r="AET54" s="120"/>
      <c r="AEU54" s="120"/>
      <c r="AEV54" s="120"/>
      <c r="AEW54" s="120"/>
      <c r="AEX54" s="120"/>
      <c r="AEY54" s="120"/>
      <c r="AEZ54" s="120"/>
      <c r="AFA54" s="120"/>
      <c r="AFB54" s="120"/>
      <c r="AFC54" s="120"/>
      <c r="AFD54" s="120"/>
      <c r="AFE54" s="120"/>
      <c r="AFF54" s="120"/>
      <c r="AFG54" s="120"/>
      <c r="AFH54" s="120"/>
      <c r="AFI54" s="120"/>
      <c r="AFJ54" s="120"/>
      <c r="AFK54" s="120"/>
      <c r="AFL54" s="120"/>
      <c r="AFM54" s="120"/>
      <c r="AFN54" s="120"/>
      <c r="AFO54" s="120"/>
      <c r="AFP54" s="120"/>
      <c r="AFQ54" s="120"/>
      <c r="AFR54" s="120"/>
      <c r="AFS54" s="120"/>
      <c r="AFT54" s="120"/>
      <c r="AFU54" s="120"/>
      <c r="AFV54" s="120"/>
      <c r="AFW54" s="120"/>
      <c r="AFX54" s="120"/>
      <c r="AFY54" s="120"/>
      <c r="AFZ54" s="120"/>
      <c r="AGA54" s="120"/>
      <c r="AGB54" s="120"/>
      <c r="AGC54" s="120"/>
      <c r="AGD54" s="120"/>
      <c r="AGE54" s="120"/>
      <c r="AGF54" s="120"/>
      <c r="AGG54" s="120"/>
      <c r="AGH54" s="120"/>
      <c r="AGI54" s="120"/>
      <c r="AGJ54" s="120"/>
      <c r="AGK54" s="120"/>
      <c r="AGL54" s="120"/>
      <c r="AGM54" s="120"/>
      <c r="AGN54" s="120"/>
      <c r="AGO54" s="120"/>
      <c r="AGP54" s="120"/>
      <c r="AGQ54" s="120"/>
      <c r="AGR54" s="120"/>
      <c r="AGS54" s="120"/>
      <c r="AGT54" s="120"/>
      <c r="AGU54" s="120"/>
      <c r="AGV54" s="120"/>
      <c r="AGW54" s="120"/>
      <c r="AGX54" s="120"/>
      <c r="AGY54" s="120"/>
      <c r="AGZ54" s="120"/>
      <c r="AHA54" s="120"/>
      <c r="AHB54" s="120"/>
      <c r="AHC54" s="120"/>
      <c r="AHD54" s="120"/>
      <c r="AHE54" s="120"/>
      <c r="AHF54" s="120"/>
      <c r="AHG54" s="120"/>
      <c r="AHH54" s="120"/>
      <c r="AHI54" s="120"/>
      <c r="AHJ54" s="120"/>
      <c r="AHK54" s="120"/>
      <c r="AHL54" s="120"/>
      <c r="AHM54" s="120"/>
      <c r="AHN54" s="120"/>
      <c r="AHO54" s="120"/>
      <c r="AHP54" s="120"/>
      <c r="AHQ54" s="120"/>
      <c r="AHR54" s="120"/>
      <c r="AHS54" s="120"/>
      <c r="AHT54" s="120"/>
      <c r="AHU54" s="120"/>
      <c r="AHV54" s="120"/>
      <c r="AHW54" s="120"/>
      <c r="AHX54" s="120"/>
      <c r="AHY54" s="120"/>
      <c r="AHZ54" s="120"/>
      <c r="AIA54" s="120"/>
      <c r="AIB54" s="120"/>
      <c r="AIC54" s="120"/>
      <c r="AID54" s="120"/>
      <c r="AIE54" s="120"/>
      <c r="AIF54" s="120"/>
      <c r="AIG54" s="120"/>
      <c r="AIH54" s="120"/>
      <c r="AII54" s="120"/>
      <c r="AIJ54" s="120"/>
      <c r="AIK54" s="120"/>
      <c r="AIL54" s="120"/>
      <c r="AIM54" s="120"/>
      <c r="AIN54" s="120"/>
      <c r="AIO54" s="120"/>
      <c r="AIP54" s="120"/>
      <c r="AIQ54" s="120"/>
      <c r="AIR54" s="120"/>
      <c r="AIS54" s="120"/>
      <c r="AIT54" s="120"/>
      <c r="AIU54" s="120"/>
      <c r="AIV54" s="120"/>
      <c r="AIW54" s="120"/>
      <c r="AIX54" s="120"/>
      <c r="AIY54" s="120"/>
      <c r="AIZ54" s="120"/>
      <c r="AJA54" s="120"/>
      <c r="AJB54" s="120"/>
      <c r="AJC54" s="120"/>
      <c r="AJD54" s="120"/>
      <c r="AJE54" s="120"/>
      <c r="AJF54" s="120"/>
      <c r="AJG54" s="120"/>
      <c r="AJH54" s="120"/>
      <c r="AJI54" s="120"/>
      <c r="AJJ54" s="120"/>
      <c r="AJK54" s="120"/>
      <c r="AJL54" s="120"/>
      <c r="AJM54" s="120"/>
      <c r="AJN54" s="120"/>
      <c r="AJO54" s="120"/>
      <c r="AJP54" s="120"/>
      <c r="AJQ54" s="120"/>
      <c r="AJR54" s="120"/>
      <c r="AJS54" s="120"/>
      <c r="AJT54" s="120"/>
      <c r="AJU54" s="120"/>
      <c r="AJV54" s="120"/>
      <c r="AJW54" s="120"/>
      <c r="AJX54" s="120"/>
      <c r="AJY54" s="120"/>
      <c r="AJZ54" s="120"/>
      <c r="AKA54" s="120"/>
      <c r="AKB54" s="120"/>
      <c r="AKC54" s="120"/>
      <c r="AKD54" s="120"/>
      <c r="AKE54" s="120"/>
      <c r="AKF54" s="120"/>
      <c r="AKG54" s="120"/>
      <c r="AKH54" s="120"/>
      <c r="AKI54" s="120"/>
      <c r="AKJ54" s="120"/>
      <c r="AKK54" s="120"/>
      <c r="AKL54" s="120"/>
      <c r="AKM54" s="120"/>
      <c r="AKN54" s="120"/>
      <c r="AKO54" s="120"/>
      <c r="AKP54" s="120"/>
      <c r="AKQ54" s="120"/>
      <c r="AKR54" s="120"/>
      <c r="AKS54" s="120"/>
      <c r="AKT54" s="120"/>
      <c r="AKU54" s="120"/>
      <c r="AKV54" s="120"/>
      <c r="AKW54" s="120"/>
      <c r="AKX54" s="120"/>
      <c r="AKY54" s="120"/>
      <c r="AKZ54" s="120"/>
      <c r="ALA54" s="120"/>
      <c r="ALB54" s="120"/>
      <c r="ALC54" s="120"/>
      <c r="ALD54" s="120"/>
      <c r="ALE54" s="120"/>
      <c r="ALF54" s="120"/>
      <c r="ALG54" s="120"/>
      <c r="ALH54" s="120"/>
      <c r="ALI54" s="120"/>
      <c r="ALJ54" s="120"/>
      <c r="ALK54" s="120"/>
      <c r="ALL54" s="120"/>
      <c r="ALM54" s="120"/>
      <c r="ALN54" s="120"/>
      <c r="ALO54" s="120"/>
      <c r="ALP54" s="120"/>
      <c r="ALQ54" s="120"/>
      <c r="ALR54" s="120"/>
      <c r="ALS54" s="120"/>
      <c r="ALT54" s="120"/>
      <c r="ALU54" s="120"/>
      <c r="ALV54" s="120"/>
      <c r="ALW54" s="120"/>
      <c r="ALX54" s="120"/>
      <c r="ALY54" s="120"/>
      <c r="ALZ54" s="120"/>
      <c r="AMA54" s="120"/>
      <c r="AMB54" s="120"/>
      <c r="AMC54" s="120"/>
      <c r="AMD54" s="120"/>
      <c r="AME54" s="120"/>
      <c r="AMF54" s="120"/>
      <c r="AMG54" s="120"/>
      <c r="AMH54" s="120"/>
      <c r="AMI54" s="120"/>
      <c r="AMJ54" s="120"/>
      <c r="AMK54" s="120"/>
    </row>
    <row r="55" spans="1:1025" ht="283.5" hidden="1" customHeight="1" x14ac:dyDescent="0.25">
      <c r="A55" s="374" t="s">
        <v>60</v>
      </c>
      <c r="B55" s="116" t="s">
        <v>84</v>
      </c>
      <c r="C55" s="131" t="s">
        <v>500</v>
      </c>
      <c r="D55" s="131"/>
      <c r="E55" s="137"/>
      <c r="F55" s="361" t="s">
        <v>88</v>
      </c>
    </row>
    <row r="56" spans="1:1025" ht="222.75" hidden="1" customHeight="1" x14ac:dyDescent="0.25">
      <c r="A56" s="104" t="s">
        <v>61</v>
      </c>
      <c r="B56" s="95" t="s">
        <v>84</v>
      </c>
      <c r="C56" s="286" t="s">
        <v>501</v>
      </c>
      <c r="D56" s="286" t="s">
        <v>415</v>
      </c>
      <c r="E56" s="133">
        <v>102</v>
      </c>
      <c r="F56" s="122" t="s">
        <v>88</v>
      </c>
    </row>
    <row r="57" spans="1:1025" ht="120.75" hidden="1" customHeight="1" x14ac:dyDescent="0.25">
      <c r="A57" s="419" t="s">
        <v>104</v>
      </c>
      <c r="B57" s="409" t="s">
        <v>84</v>
      </c>
      <c r="C57" s="131" t="s">
        <v>426</v>
      </c>
      <c r="D57" s="131" t="s">
        <v>427</v>
      </c>
      <c r="E57" s="133">
        <v>100</v>
      </c>
      <c r="F57" s="122" t="s">
        <v>88</v>
      </c>
    </row>
    <row r="58" spans="1:1025" ht="129" hidden="1" customHeight="1" x14ac:dyDescent="0.25">
      <c r="A58" s="419"/>
      <c r="B58" s="409"/>
      <c r="C58" s="131" t="s">
        <v>502</v>
      </c>
      <c r="D58" s="131" t="s">
        <v>425</v>
      </c>
      <c r="E58" s="133">
        <v>100</v>
      </c>
      <c r="F58" s="122" t="s">
        <v>88</v>
      </c>
    </row>
    <row r="59" spans="1:1025" ht="142.5" hidden="1" customHeight="1" x14ac:dyDescent="0.25">
      <c r="A59" s="104" t="s">
        <v>484</v>
      </c>
      <c r="B59" s="95" t="s">
        <v>84</v>
      </c>
      <c r="C59" s="32" t="s">
        <v>105</v>
      </c>
      <c r="D59" s="129" t="s">
        <v>416</v>
      </c>
      <c r="E59" s="133">
        <v>106.3</v>
      </c>
      <c r="F59" s="122" t="s">
        <v>88</v>
      </c>
    </row>
    <row r="60" spans="1:1025" ht="84.75" customHeight="1" x14ac:dyDescent="0.25">
      <c r="A60" s="104" t="s">
        <v>64</v>
      </c>
      <c r="B60" s="95" t="s">
        <v>84</v>
      </c>
      <c r="C60" s="131" t="s">
        <v>106</v>
      </c>
      <c r="D60" s="131"/>
      <c r="E60" s="133"/>
      <c r="F60" s="122" t="s">
        <v>88</v>
      </c>
    </row>
    <row r="61" spans="1:1025" ht="142.5" customHeight="1" x14ac:dyDescent="0.25">
      <c r="A61" s="105" t="s">
        <v>67</v>
      </c>
      <c r="B61" s="110" t="s">
        <v>107</v>
      </c>
      <c r="C61" s="33"/>
      <c r="D61" s="34"/>
      <c r="E61" s="34"/>
      <c r="F61" s="35"/>
    </row>
    <row r="62" spans="1:1025" ht="83.45" customHeight="1" x14ac:dyDescent="0.25">
      <c r="A62" s="103" t="s">
        <v>68</v>
      </c>
      <c r="B62" s="95" t="s">
        <v>84</v>
      </c>
      <c r="C62" s="14" t="s">
        <v>108</v>
      </c>
      <c r="D62" s="131"/>
      <c r="E62" s="160"/>
      <c r="F62" s="234" t="s">
        <v>88</v>
      </c>
    </row>
    <row r="63" spans="1:1025" ht="266.25" customHeight="1" x14ac:dyDescent="0.25">
      <c r="A63" s="103" t="s">
        <v>69</v>
      </c>
      <c r="B63" s="95" t="s">
        <v>84</v>
      </c>
      <c r="C63" s="14" t="s">
        <v>603</v>
      </c>
      <c r="D63" s="131"/>
      <c r="E63" s="160"/>
      <c r="F63" s="234" t="s">
        <v>109</v>
      </c>
    </row>
    <row r="64" spans="1:1025" ht="230.25" customHeight="1" x14ac:dyDescent="0.25">
      <c r="A64" s="103" t="s">
        <v>70</v>
      </c>
      <c r="B64" s="95" t="s">
        <v>84</v>
      </c>
      <c r="C64" s="14" t="s">
        <v>110</v>
      </c>
      <c r="D64" s="131"/>
      <c r="E64" s="137"/>
      <c r="F64" s="234" t="s">
        <v>111</v>
      </c>
    </row>
    <row r="65" spans="1:6" ht="205.5" customHeight="1" x14ac:dyDescent="0.25">
      <c r="A65" s="103" t="s">
        <v>71</v>
      </c>
      <c r="B65" s="95" t="s">
        <v>84</v>
      </c>
      <c r="C65" s="14" t="s">
        <v>604</v>
      </c>
      <c r="D65" s="131"/>
      <c r="E65" s="137"/>
      <c r="F65" s="234" t="s">
        <v>88</v>
      </c>
    </row>
    <row r="66" spans="1:6" ht="129" customHeight="1" x14ac:dyDescent="0.25">
      <c r="A66" s="103" t="s">
        <v>72</v>
      </c>
      <c r="B66" s="116" t="s">
        <v>25</v>
      </c>
      <c r="C66" s="117" t="s">
        <v>112</v>
      </c>
      <c r="D66" s="131"/>
      <c r="E66" s="137"/>
      <c r="F66" s="234" t="s">
        <v>88</v>
      </c>
    </row>
    <row r="67" spans="1:6" ht="148.5" customHeight="1" x14ac:dyDescent="0.25">
      <c r="A67" s="103" t="s">
        <v>73</v>
      </c>
      <c r="B67" s="95" t="s">
        <v>84</v>
      </c>
      <c r="C67" s="14" t="s">
        <v>113</v>
      </c>
      <c r="D67" s="131"/>
      <c r="E67" s="137"/>
      <c r="F67" s="234" t="s">
        <v>88</v>
      </c>
    </row>
    <row r="68" spans="1:6" ht="282" thickBot="1" x14ac:dyDescent="0.3">
      <c r="A68" s="106" t="s">
        <v>74</v>
      </c>
      <c r="B68" s="111" t="s">
        <v>114</v>
      </c>
      <c r="C68" s="36" t="s">
        <v>605</v>
      </c>
      <c r="D68" s="253"/>
      <c r="E68" s="254"/>
      <c r="F68" s="255" t="s">
        <v>88</v>
      </c>
    </row>
  </sheetData>
  <mergeCells count="32">
    <mergeCell ref="C47:C48"/>
    <mergeCell ref="D47:D48"/>
    <mergeCell ref="E47:E48"/>
    <mergeCell ref="F47:F48"/>
    <mergeCell ref="A36:A37"/>
    <mergeCell ref="B36:B37"/>
    <mergeCell ref="A57:A58"/>
    <mergeCell ref="B57:B58"/>
    <mergeCell ref="A47:A51"/>
    <mergeCell ref="B47:B51"/>
    <mergeCell ref="A34:A35"/>
    <mergeCell ref="B34:B35"/>
    <mergeCell ref="A8:F8"/>
    <mergeCell ref="A11:A13"/>
    <mergeCell ref="B11:B13"/>
    <mergeCell ref="A20:F20"/>
    <mergeCell ref="A32:A33"/>
    <mergeCell ref="B32:B33"/>
    <mergeCell ref="A22:A24"/>
    <mergeCell ref="B22:B24"/>
    <mergeCell ref="D22:D24"/>
    <mergeCell ref="C11:C13"/>
    <mergeCell ref="D11:D13"/>
    <mergeCell ref="E11:E13"/>
    <mergeCell ref="F11:F13"/>
    <mergeCell ref="C16:C17"/>
    <mergeCell ref="A1:F1"/>
    <mergeCell ref="B2:D2"/>
    <mergeCell ref="A4:A5"/>
    <mergeCell ref="B4:B5"/>
    <mergeCell ref="C4:E4"/>
    <mergeCell ref="F4:F5"/>
  </mergeCells>
  <pageMargins left="0.51180555555555496" right="0.31527777777777799" top="0.35416666666666702" bottom="0.35416666666666702" header="0.51180555555555496" footer="0.51180555555555496"/>
  <pageSetup paperSize="9" scale="46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092"/>
  <sheetViews>
    <sheetView tabSelected="1" topLeftCell="A63" zoomScale="70" zoomScaleNormal="70" workbookViewId="0">
      <selection activeCell="G28" sqref="G28"/>
    </sheetView>
  </sheetViews>
  <sheetFormatPr defaultRowHeight="15" x14ac:dyDescent="0.25"/>
  <cols>
    <col min="1" max="1" width="72.28515625" style="37" customWidth="1"/>
    <col min="2" max="2" width="14.7109375" style="37" customWidth="1"/>
    <col min="3" max="3" width="31.42578125" style="37" customWidth="1"/>
    <col min="4" max="4" width="30.7109375" style="38" customWidth="1"/>
    <col min="5" max="5" width="27.42578125" style="39" customWidth="1"/>
    <col min="6" max="6" width="19" style="38" customWidth="1"/>
    <col min="7" max="7" width="65.7109375" style="40" customWidth="1"/>
    <col min="8" max="1025" width="8.85546875" style="41" customWidth="1"/>
  </cols>
  <sheetData>
    <row r="1" spans="1:8" x14ac:dyDescent="0.25">
      <c r="E1" s="38"/>
    </row>
    <row r="2" spans="1:8" ht="18.75" x14ac:dyDescent="0.3">
      <c r="A2" s="426" t="s">
        <v>0</v>
      </c>
      <c r="B2" s="426"/>
      <c r="C2" s="426"/>
      <c r="D2" s="426"/>
      <c r="E2" s="426"/>
      <c r="F2" s="426"/>
      <c r="G2" s="426"/>
      <c r="H2" s="42"/>
    </row>
    <row r="3" spans="1:8" ht="18.75" x14ac:dyDescent="0.3">
      <c r="A3" s="427" t="s">
        <v>115</v>
      </c>
      <c r="B3" s="427"/>
      <c r="C3" s="427"/>
      <c r="D3" s="427"/>
      <c r="E3" s="427"/>
      <c r="F3" s="427"/>
      <c r="G3" s="427"/>
      <c r="H3" s="42"/>
    </row>
    <row r="4" spans="1:8" ht="20.45" customHeight="1" x14ac:dyDescent="0.25">
      <c r="A4" s="426" t="s">
        <v>116</v>
      </c>
      <c r="B4" s="426"/>
      <c r="C4" s="426"/>
      <c r="D4" s="426"/>
      <c r="E4" s="426"/>
      <c r="F4" s="426"/>
      <c r="G4" s="426"/>
    </row>
    <row r="5" spans="1:8" ht="18.75" x14ac:dyDescent="0.3">
      <c r="A5" s="427" t="s">
        <v>571</v>
      </c>
      <c r="B5" s="427"/>
      <c r="C5" s="427"/>
      <c r="D5" s="427"/>
      <c r="E5" s="427"/>
      <c r="F5" s="427"/>
      <c r="G5" s="427"/>
      <c r="H5" s="42"/>
    </row>
    <row r="6" spans="1:8" ht="18.75" x14ac:dyDescent="0.3">
      <c r="A6" s="43"/>
      <c r="B6" s="44"/>
      <c r="C6" s="44"/>
      <c r="D6" s="44"/>
      <c r="E6" s="44"/>
      <c r="F6" s="44"/>
      <c r="G6" s="45"/>
      <c r="H6" s="42"/>
    </row>
    <row r="7" spans="1:8" ht="21" customHeight="1" x14ac:dyDescent="0.25">
      <c r="A7" s="428" t="s">
        <v>117</v>
      </c>
      <c r="B7" s="428" t="s">
        <v>118</v>
      </c>
      <c r="C7" s="429" t="s">
        <v>119</v>
      </c>
      <c r="D7" s="429"/>
      <c r="E7" s="429"/>
      <c r="F7" s="429"/>
      <c r="G7" s="428" t="s">
        <v>120</v>
      </c>
      <c r="H7" s="46"/>
    </row>
    <row r="8" spans="1:8" ht="50.45" customHeight="1" x14ac:dyDescent="0.25">
      <c r="A8" s="428"/>
      <c r="B8" s="428"/>
      <c r="C8" s="246" t="s">
        <v>606</v>
      </c>
      <c r="D8" s="246" t="s">
        <v>607</v>
      </c>
      <c r="E8" s="246" t="s">
        <v>121</v>
      </c>
      <c r="F8" s="246" t="s">
        <v>122</v>
      </c>
      <c r="G8" s="428"/>
      <c r="H8" s="46"/>
    </row>
    <row r="9" spans="1:8" ht="39" customHeight="1" x14ac:dyDescent="0.25">
      <c r="A9" s="432" t="s">
        <v>123</v>
      </c>
      <c r="B9" s="432"/>
      <c r="C9" s="432"/>
      <c r="D9" s="432"/>
      <c r="E9" s="432"/>
      <c r="F9" s="432"/>
      <c r="G9" s="432"/>
    </row>
    <row r="10" spans="1:8" ht="65.45" customHeight="1" x14ac:dyDescent="0.25">
      <c r="A10" s="159" t="s">
        <v>124</v>
      </c>
      <c r="B10" s="160" t="s">
        <v>125</v>
      </c>
      <c r="C10" s="126">
        <v>96</v>
      </c>
      <c r="D10" s="126">
        <v>100</v>
      </c>
      <c r="E10" s="137"/>
      <c r="F10" s="126"/>
      <c r="G10" s="128" t="s">
        <v>88</v>
      </c>
    </row>
    <row r="11" spans="1:8" ht="55.15" customHeight="1" x14ac:dyDescent="0.25">
      <c r="A11" s="128" t="s">
        <v>126</v>
      </c>
      <c r="B11" s="130" t="s">
        <v>125</v>
      </c>
      <c r="C11" s="247">
        <v>20.3</v>
      </c>
      <c r="D11" s="247">
        <v>20.5</v>
      </c>
      <c r="E11" s="137"/>
      <c r="F11" s="126"/>
      <c r="G11" s="128" t="s">
        <v>88</v>
      </c>
    </row>
    <row r="12" spans="1:8" ht="60" customHeight="1" x14ac:dyDescent="0.25">
      <c r="A12" s="128" t="s">
        <v>127</v>
      </c>
      <c r="B12" s="130" t="s">
        <v>125</v>
      </c>
      <c r="C12" s="126">
        <v>111.1</v>
      </c>
      <c r="D12" s="130">
        <v>115.9</v>
      </c>
      <c r="E12" s="137"/>
      <c r="F12" s="126"/>
      <c r="G12" s="128" t="s">
        <v>88</v>
      </c>
    </row>
    <row r="13" spans="1:8" ht="45.6" customHeight="1" x14ac:dyDescent="0.25">
      <c r="A13" s="128" t="s">
        <v>128</v>
      </c>
      <c r="B13" s="130" t="s">
        <v>125</v>
      </c>
      <c r="C13" s="130">
        <v>101.5</v>
      </c>
      <c r="D13" s="130">
        <v>101.7</v>
      </c>
      <c r="E13" s="137"/>
      <c r="F13" s="126"/>
      <c r="G13" s="128" t="s">
        <v>88</v>
      </c>
    </row>
    <row r="14" spans="1:8" ht="60.6" customHeight="1" x14ac:dyDescent="0.3">
      <c r="A14" s="128" t="s">
        <v>129</v>
      </c>
      <c r="B14" s="130" t="s">
        <v>130</v>
      </c>
      <c r="C14" s="247">
        <v>30500</v>
      </c>
      <c r="D14" s="247">
        <v>31263</v>
      </c>
      <c r="E14" s="247"/>
      <c r="F14" s="126"/>
      <c r="G14" s="128" t="s">
        <v>94</v>
      </c>
      <c r="H14" s="49"/>
    </row>
    <row r="15" spans="1:8" ht="40.9" customHeight="1" x14ac:dyDescent="0.25">
      <c r="A15" s="431" t="s">
        <v>26</v>
      </c>
      <c r="B15" s="431"/>
      <c r="C15" s="431"/>
      <c r="D15" s="431"/>
      <c r="E15" s="431"/>
      <c r="F15" s="431"/>
      <c r="G15" s="431"/>
    </row>
    <row r="16" spans="1:8" ht="18.600000000000001" customHeight="1" x14ac:dyDescent="0.25">
      <c r="A16" s="430" t="s">
        <v>131</v>
      </c>
      <c r="B16" s="430"/>
      <c r="C16" s="430"/>
      <c r="D16" s="430"/>
      <c r="E16" s="430"/>
      <c r="F16" s="430"/>
      <c r="G16" s="430"/>
    </row>
    <row r="17" spans="1:1025" ht="120" hidden="1" customHeight="1" x14ac:dyDescent="0.25">
      <c r="A17" s="28" t="s">
        <v>132</v>
      </c>
      <c r="B17" s="113" t="s">
        <v>133</v>
      </c>
      <c r="C17" s="27">
        <v>4116.6000000000004</v>
      </c>
      <c r="D17" s="27">
        <v>6016.3</v>
      </c>
      <c r="E17" s="27">
        <v>7988.7</v>
      </c>
      <c r="F17" s="48">
        <f>E17/D17*100</f>
        <v>132.78426940145934</v>
      </c>
      <c r="G17" s="53" t="s">
        <v>94</v>
      </c>
    </row>
    <row r="18" spans="1:1025" ht="68.25" customHeight="1" x14ac:dyDescent="0.25">
      <c r="A18" s="28" t="s">
        <v>134</v>
      </c>
      <c r="B18" s="113" t="s">
        <v>135</v>
      </c>
      <c r="C18" s="27">
        <v>370.2</v>
      </c>
      <c r="D18" s="27">
        <v>391.6</v>
      </c>
      <c r="E18" s="50"/>
      <c r="F18" s="48"/>
      <c r="G18" s="53" t="s">
        <v>88</v>
      </c>
      <c r="H18" s="51"/>
    </row>
    <row r="19" spans="1:1025" ht="45.6" hidden="1" customHeight="1" x14ac:dyDescent="0.25">
      <c r="A19" s="28" t="s">
        <v>136</v>
      </c>
      <c r="B19" s="113" t="s">
        <v>137</v>
      </c>
      <c r="C19" s="27"/>
      <c r="D19" s="27"/>
      <c r="E19" s="47"/>
      <c r="F19" s="48"/>
      <c r="G19" s="53" t="s">
        <v>419</v>
      </c>
    </row>
    <row r="20" spans="1:1025" ht="101.25" customHeight="1" x14ac:dyDescent="0.25">
      <c r="A20" s="28" t="s">
        <v>139</v>
      </c>
      <c r="B20" s="113" t="s">
        <v>140</v>
      </c>
      <c r="C20" s="113">
        <v>15</v>
      </c>
      <c r="D20" s="113">
        <v>20</v>
      </c>
      <c r="E20" s="113"/>
      <c r="F20" s="48"/>
      <c r="G20" s="53" t="s">
        <v>88</v>
      </c>
    </row>
    <row r="21" spans="1:1025" ht="72" customHeight="1" x14ac:dyDescent="0.25">
      <c r="A21" s="28" t="s">
        <v>142</v>
      </c>
      <c r="B21" s="113" t="s">
        <v>140</v>
      </c>
      <c r="C21" s="113">
        <v>1</v>
      </c>
      <c r="D21" s="113">
        <v>1</v>
      </c>
      <c r="E21" s="113"/>
      <c r="F21" s="48"/>
      <c r="G21" s="53" t="s">
        <v>88</v>
      </c>
    </row>
    <row r="22" spans="1:1025" ht="20.45" customHeight="1" x14ac:dyDescent="0.25">
      <c r="A22" s="430" t="s">
        <v>143</v>
      </c>
      <c r="B22" s="430"/>
      <c r="C22" s="430"/>
      <c r="D22" s="430"/>
      <c r="E22" s="430"/>
      <c r="F22" s="430"/>
      <c r="G22" s="430"/>
    </row>
    <row r="23" spans="1:1025" ht="46.15" customHeight="1" x14ac:dyDescent="0.25">
      <c r="A23" s="28" t="s">
        <v>144</v>
      </c>
      <c r="B23" s="113" t="s">
        <v>145</v>
      </c>
      <c r="C23" s="139">
        <v>929</v>
      </c>
      <c r="D23" s="140">
        <v>930</v>
      </c>
      <c r="E23" s="140"/>
      <c r="F23" s="139"/>
      <c r="G23" s="53" t="s">
        <v>88</v>
      </c>
    </row>
    <row r="24" spans="1:1025" ht="63.6" customHeight="1" x14ac:dyDescent="0.25">
      <c r="A24" s="28" t="s">
        <v>146</v>
      </c>
      <c r="B24" s="113" t="s">
        <v>145</v>
      </c>
      <c r="C24" s="139">
        <v>489.7</v>
      </c>
      <c r="D24" s="141">
        <v>492.1</v>
      </c>
      <c r="E24" s="141"/>
      <c r="F24" s="139"/>
      <c r="G24" s="53" t="s">
        <v>88</v>
      </c>
    </row>
    <row r="25" spans="1:1025" ht="84" customHeight="1" x14ac:dyDescent="0.25">
      <c r="A25" s="28" t="s">
        <v>147</v>
      </c>
      <c r="B25" s="113" t="s">
        <v>137</v>
      </c>
      <c r="C25" s="138">
        <v>11.9</v>
      </c>
      <c r="D25" s="140">
        <v>12</v>
      </c>
      <c r="E25" s="142"/>
      <c r="F25" s="139"/>
      <c r="G25" s="53" t="s">
        <v>94</v>
      </c>
    </row>
    <row r="26" spans="1:1025" ht="66" customHeight="1" x14ac:dyDescent="0.25">
      <c r="A26" s="28" t="s">
        <v>149</v>
      </c>
      <c r="B26" s="113" t="s">
        <v>125</v>
      </c>
      <c r="C26" s="138"/>
      <c r="D26" s="140">
        <v>3</v>
      </c>
      <c r="E26" s="143"/>
      <c r="F26" s="139"/>
      <c r="G26" s="53" t="s">
        <v>615</v>
      </c>
    </row>
    <row r="27" spans="1:1025" ht="80.45" customHeight="1" x14ac:dyDescent="0.25">
      <c r="A27" s="28" t="s">
        <v>150</v>
      </c>
      <c r="B27" s="113" t="s">
        <v>125</v>
      </c>
      <c r="C27" s="138"/>
      <c r="D27" s="140">
        <v>2.8</v>
      </c>
      <c r="E27" s="143"/>
      <c r="F27" s="139"/>
      <c r="G27" s="53" t="s">
        <v>615</v>
      </c>
    </row>
    <row r="28" spans="1:1025" ht="57.6" customHeight="1" x14ac:dyDescent="0.25">
      <c r="A28" s="28" t="s">
        <v>151</v>
      </c>
      <c r="B28" s="113" t="s">
        <v>152</v>
      </c>
      <c r="C28" s="138">
        <v>340</v>
      </c>
      <c r="D28" s="140">
        <v>400</v>
      </c>
      <c r="E28" s="142"/>
      <c r="F28" s="139"/>
      <c r="G28" s="53" t="s">
        <v>148</v>
      </c>
    </row>
    <row r="29" spans="1:1025" ht="45.75" customHeight="1" x14ac:dyDescent="0.25">
      <c r="A29" s="28" t="s">
        <v>153</v>
      </c>
      <c r="B29" s="113" t="s">
        <v>154</v>
      </c>
      <c r="C29" s="138">
        <v>21</v>
      </c>
      <c r="D29" s="140">
        <v>19</v>
      </c>
      <c r="E29" s="142"/>
      <c r="F29" s="139"/>
      <c r="G29" s="53" t="s">
        <v>148</v>
      </c>
    </row>
    <row r="30" spans="1:1025" s="119" customFormat="1" ht="84" hidden="1" customHeight="1" x14ac:dyDescent="0.25">
      <c r="A30" s="128" t="s">
        <v>505</v>
      </c>
      <c r="B30" s="130" t="s">
        <v>140</v>
      </c>
      <c r="C30" s="375">
        <v>2</v>
      </c>
      <c r="D30" s="248"/>
      <c r="E30" s="156"/>
      <c r="F30" s="158"/>
      <c r="G30" s="53" t="s">
        <v>148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  <c r="AMK30" s="41"/>
    </row>
    <row r="31" spans="1:1025" ht="58.15" customHeight="1" x14ac:dyDescent="0.25">
      <c r="A31" s="28" t="s">
        <v>155</v>
      </c>
      <c r="B31" s="113" t="s">
        <v>156</v>
      </c>
      <c r="C31" s="138">
        <v>234672.23</v>
      </c>
      <c r="D31" s="140">
        <v>145728.9</v>
      </c>
      <c r="E31" s="140"/>
      <c r="F31" s="139"/>
      <c r="G31" s="53" t="s">
        <v>157</v>
      </c>
    </row>
    <row r="32" spans="1:1025" ht="46.9" customHeight="1" x14ac:dyDescent="0.25">
      <c r="A32" s="28" t="s">
        <v>158</v>
      </c>
      <c r="B32" s="113" t="s">
        <v>159</v>
      </c>
      <c r="C32" s="139">
        <v>5351</v>
      </c>
      <c r="D32" s="140">
        <v>5377</v>
      </c>
      <c r="E32" s="140"/>
      <c r="F32" s="139"/>
      <c r="G32" s="53" t="s">
        <v>148</v>
      </c>
    </row>
    <row r="33" spans="1:7" ht="97.9" customHeight="1" x14ac:dyDescent="0.25">
      <c r="A33" s="28" t="s">
        <v>160</v>
      </c>
      <c r="B33" s="113" t="s">
        <v>125</v>
      </c>
      <c r="C33" s="139">
        <v>99</v>
      </c>
      <c r="D33" s="248">
        <v>99.3</v>
      </c>
      <c r="E33" s="156"/>
      <c r="F33" s="158"/>
      <c r="G33" s="159" t="s">
        <v>88</v>
      </c>
    </row>
    <row r="34" spans="1:7" ht="63" customHeight="1" x14ac:dyDescent="0.25">
      <c r="A34" s="28" t="s">
        <v>161</v>
      </c>
      <c r="B34" s="113" t="s">
        <v>125</v>
      </c>
      <c r="C34" s="139">
        <v>97.3</v>
      </c>
      <c r="D34" s="157">
        <v>98.4</v>
      </c>
      <c r="E34" s="156"/>
      <c r="F34" s="158"/>
      <c r="G34" s="159" t="s">
        <v>88</v>
      </c>
    </row>
    <row r="35" spans="1:7" ht="99.6" customHeight="1" x14ac:dyDescent="0.25">
      <c r="A35" s="28" t="s">
        <v>162</v>
      </c>
      <c r="B35" s="113" t="s">
        <v>125</v>
      </c>
      <c r="C35" s="139">
        <v>97.3</v>
      </c>
      <c r="D35" s="248">
        <v>97.5</v>
      </c>
      <c r="E35" s="156"/>
      <c r="F35" s="158"/>
      <c r="G35" s="159" t="s">
        <v>88</v>
      </c>
    </row>
    <row r="36" spans="1:7" ht="60.6" customHeight="1" x14ac:dyDescent="0.25">
      <c r="A36" s="28" t="s">
        <v>163</v>
      </c>
      <c r="B36" s="113" t="s">
        <v>125</v>
      </c>
      <c r="C36" s="139">
        <v>93.4</v>
      </c>
      <c r="D36" s="248">
        <v>103.1</v>
      </c>
      <c r="E36" s="156"/>
      <c r="F36" s="158"/>
      <c r="G36" s="159" t="s">
        <v>88</v>
      </c>
    </row>
    <row r="37" spans="1:7" ht="99.6" customHeight="1" x14ac:dyDescent="0.25">
      <c r="A37" s="28" t="s">
        <v>164</v>
      </c>
      <c r="B37" s="113" t="s">
        <v>125</v>
      </c>
      <c r="C37" s="139">
        <v>102</v>
      </c>
      <c r="D37" s="248">
        <v>109.5</v>
      </c>
      <c r="E37" s="156"/>
      <c r="F37" s="158"/>
      <c r="G37" s="159" t="s">
        <v>88</v>
      </c>
    </row>
    <row r="38" spans="1:7" ht="44.45" customHeight="1" x14ac:dyDescent="0.25">
      <c r="A38" s="53" t="s">
        <v>165</v>
      </c>
      <c r="B38" s="52" t="s">
        <v>125</v>
      </c>
      <c r="C38" s="139">
        <v>102</v>
      </c>
      <c r="D38" s="141">
        <v>102.5</v>
      </c>
      <c r="E38" s="157"/>
      <c r="F38" s="158"/>
      <c r="G38" s="159" t="s">
        <v>88</v>
      </c>
    </row>
    <row r="39" spans="1:7" ht="46.15" customHeight="1" x14ac:dyDescent="0.25">
      <c r="A39" s="53" t="s">
        <v>166</v>
      </c>
      <c r="B39" s="52" t="s">
        <v>125</v>
      </c>
      <c r="C39" s="139">
        <v>102</v>
      </c>
      <c r="D39" s="141">
        <v>102</v>
      </c>
      <c r="E39" s="157"/>
      <c r="F39" s="139"/>
      <c r="G39" s="53" t="s">
        <v>88</v>
      </c>
    </row>
    <row r="40" spans="1:7" ht="117.6" customHeight="1" x14ac:dyDescent="0.25">
      <c r="A40" s="28" t="s">
        <v>167</v>
      </c>
      <c r="B40" s="113" t="s">
        <v>168</v>
      </c>
      <c r="C40" s="139">
        <v>400</v>
      </c>
      <c r="D40" s="140">
        <v>400</v>
      </c>
      <c r="E40" s="140"/>
      <c r="F40" s="139"/>
      <c r="G40" s="53" t="s">
        <v>88</v>
      </c>
    </row>
    <row r="41" spans="1:7" ht="118.9" customHeight="1" x14ac:dyDescent="0.25">
      <c r="A41" s="28" t="s">
        <v>169</v>
      </c>
      <c r="B41" s="113" t="s">
        <v>168</v>
      </c>
      <c r="C41" s="139">
        <v>50</v>
      </c>
      <c r="D41" s="140">
        <v>50</v>
      </c>
      <c r="E41" s="140"/>
      <c r="F41" s="139"/>
      <c r="G41" s="53" t="s">
        <v>88</v>
      </c>
    </row>
    <row r="42" spans="1:7" ht="129" customHeight="1" x14ac:dyDescent="0.25">
      <c r="A42" s="28" t="s">
        <v>170</v>
      </c>
      <c r="B42" s="113" t="s">
        <v>168</v>
      </c>
      <c r="C42" s="139">
        <v>105.7</v>
      </c>
      <c r="D42" s="140">
        <v>106.3</v>
      </c>
      <c r="E42" s="140"/>
      <c r="F42" s="139"/>
      <c r="G42" s="53" t="s">
        <v>88</v>
      </c>
    </row>
    <row r="43" spans="1:7" ht="165" customHeight="1" x14ac:dyDescent="0.25">
      <c r="A43" s="28" t="s">
        <v>171</v>
      </c>
      <c r="B43" s="113" t="s">
        <v>168</v>
      </c>
      <c r="C43" s="139"/>
      <c r="D43" s="140">
        <v>5.6</v>
      </c>
      <c r="E43" s="143"/>
      <c r="F43" s="139"/>
      <c r="G43" s="53" t="s">
        <v>614</v>
      </c>
    </row>
    <row r="44" spans="1:7" ht="124.15" customHeight="1" x14ac:dyDescent="0.25">
      <c r="A44" s="28" t="s">
        <v>172</v>
      </c>
      <c r="B44" s="113" t="s">
        <v>159</v>
      </c>
      <c r="C44" s="139">
        <v>25.1</v>
      </c>
      <c r="D44" s="140">
        <v>12.3</v>
      </c>
      <c r="E44" s="142"/>
      <c r="F44" s="139"/>
      <c r="G44" s="53" t="s">
        <v>138</v>
      </c>
    </row>
    <row r="45" spans="1:7" ht="152.44999999999999" customHeight="1" x14ac:dyDescent="0.25">
      <c r="A45" s="28" t="s">
        <v>173</v>
      </c>
      <c r="B45" s="113" t="s">
        <v>174</v>
      </c>
      <c r="C45" s="139">
        <v>1000</v>
      </c>
      <c r="D45" s="140">
        <v>805</v>
      </c>
      <c r="E45" s="142"/>
      <c r="F45" s="139"/>
      <c r="G45" s="53" t="s">
        <v>148</v>
      </c>
    </row>
    <row r="46" spans="1:7" ht="83.45" customHeight="1" x14ac:dyDescent="0.25">
      <c r="A46" s="53" t="s">
        <v>175</v>
      </c>
      <c r="B46" s="52" t="s">
        <v>133</v>
      </c>
      <c r="C46" s="158">
        <v>400</v>
      </c>
      <c r="D46" s="140">
        <v>568</v>
      </c>
      <c r="E46" s="140"/>
      <c r="F46" s="139"/>
      <c r="G46" s="53" t="s">
        <v>148</v>
      </c>
    </row>
    <row r="47" spans="1:7" ht="56.25" x14ac:dyDescent="0.25">
      <c r="A47" s="28" t="s">
        <v>609</v>
      </c>
      <c r="B47" s="113" t="s">
        <v>125</v>
      </c>
      <c r="C47" s="139">
        <v>1</v>
      </c>
      <c r="D47" s="140">
        <v>1</v>
      </c>
      <c r="E47" s="140"/>
      <c r="F47" s="139"/>
      <c r="G47" s="53" t="s">
        <v>88</v>
      </c>
    </row>
    <row r="48" spans="1:7" ht="166.9" customHeight="1" x14ac:dyDescent="0.25">
      <c r="A48" s="28" t="s">
        <v>176</v>
      </c>
      <c r="B48" s="113" t="s">
        <v>177</v>
      </c>
      <c r="C48" s="139">
        <v>18.5</v>
      </c>
      <c r="D48" s="248">
        <v>18.7</v>
      </c>
      <c r="E48" s="248"/>
      <c r="F48" s="158"/>
      <c r="G48" s="53" t="s">
        <v>88</v>
      </c>
    </row>
    <row r="49" spans="1:7" ht="130.9" customHeight="1" x14ac:dyDescent="0.25">
      <c r="A49" s="28" t="s">
        <v>178</v>
      </c>
      <c r="B49" s="113" t="s">
        <v>179</v>
      </c>
      <c r="C49" s="139">
        <v>62.1</v>
      </c>
      <c r="D49" s="140">
        <v>62.4</v>
      </c>
      <c r="E49" s="140"/>
      <c r="F49" s="139"/>
      <c r="G49" s="53" t="s">
        <v>88</v>
      </c>
    </row>
    <row r="50" spans="1:7" ht="145.5" customHeight="1" x14ac:dyDescent="0.25">
      <c r="A50" s="28" t="s">
        <v>180</v>
      </c>
      <c r="B50" s="113" t="s">
        <v>181</v>
      </c>
      <c r="C50" s="139">
        <v>14.5</v>
      </c>
      <c r="D50" s="140">
        <v>14.5</v>
      </c>
      <c r="E50" s="140"/>
      <c r="F50" s="139"/>
      <c r="G50" s="53" t="s">
        <v>88</v>
      </c>
    </row>
    <row r="51" spans="1:7" ht="78" customHeight="1" x14ac:dyDescent="0.25">
      <c r="A51" s="28" t="s">
        <v>182</v>
      </c>
      <c r="B51" s="113" t="s">
        <v>125</v>
      </c>
      <c r="C51" s="141">
        <v>0.48</v>
      </c>
      <c r="D51" s="140">
        <v>4.5199999999999996</v>
      </c>
      <c r="E51" s="142"/>
      <c r="F51" s="139"/>
      <c r="G51" s="53" t="s">
        <v>88</v>
      </c>
    </row>
    <row r="52" spans="1:7" ht="56.25" x14ac:dyDescent="0.25">
      <c r="A52" s="28" t="s">
        <v>183</v>
      </c>
      <c r="B52" s="113" t="s">
        <v>125</v>
      </c>
      <c r="C52" s="139">
        <v>5.0999999999999996</v>
      </c>
      <c r="D52" s="140">
        <v>8.98</v>
      </c>
      <c r="E52" s="142"/>
      <c r="F52" s="139"/>
      <c r="G52" s="53" t="s">
        <v>88</v>
      </c>
    </row>
    <row r="53" spans="1:7" ht="56.45" customHeight="1" x14ac:dyDescent="0.25">
      <c r="A53" s="159" t="s">
        <v>184</v>
      </c>
      <c r="B53" s="160" t="s">
        <v>168</v>
      </c>
      <c r="C53" s="158">
        <v>50</v>
      </c>
      <c r="D53" s="157">
        <v>50</v>
      </c>
      <c r="E53" s="156"/>
      <c r="F53" s="158"/>
      <c r="G53" s="159" t="s">
        <v>88</v>
      </c>
    </row>
    <row r="54" spans="1:7" ht="58.9" customHeight="1" x14ac:dyDescent="0.25">
      <c r="A54" s="159" t="s">
        <v>185</v>
      </c>
      <c r="B54" s="160" t="s">
        <v>186</v>
      </c>
      <c r="C54" s="158">
        <v>400</v>
      </c>
      <c r="D54" s="157">
        <v>410</v>
      </c>
      <c r="E54" s="157"/>
      <c r="F54" s="158"/>
      <c r="G54" s="159" t="s">
        <v>88</v>
      </c>
    </row>
    <row r="55" spans="1:7" ht="58.15" customHeight="1" x14ac:dyDescent="0.25">
      <c r="A55" s="159" t="s">
        <v>187</v>
      </c>
      <c r="B55" s="160" t="s">
        <v>186</v>
      </c>
      <c r="C55" s="158">
        <v>266.5</v>
      </c>
      <c r="D55" s="157">
        <v>267</v>
      </c>
      <c r="E55" s="157"/>
      <c r="F55" s="158"/>
      <c r="G55" s="159" t="s">
        <v>88</v>
      </c>
    </row>
    <row r="56" spans="1:7" ht="44.25" customHeight="1" x14ac:dyDescent="0.25">
      <c r="A56" s="159" t="s">
        <v>188</v>
      </c>
      <c r="B56" s="160" t="s">
        <v>186</v>
      </c>
      <c r="C56" s="158">
        <v>57.7</v>
      </c>
      <c r="D56" s="157">
        <v>57.8</v>
      </c>
      <c r="E56" s="157"/>
      <c r="F56" s="158"/>
      <c r="G56" s="159" t="s">
        <v>88</v>
      </c>
    </row>
    <row r="57" spans="1:7" ht="58.9" customHeight="1" x14ac:dyDescent="0.25">
      <c r="A57" s="159" t="s">
        <v>189</v>
      </c>
      <c r="B57" s="160" t="s">
        <v>186</v>
      </c>
      <c r="C57" s="158">
        <v>0.6</v>
      </c>
      <c r="D57" s="157">
        <v>0.6</v>
      </c>
      <c r="E57" s="156"/>
      <c r="F57" s="158"/>
      <c r="G57" s="159" t="s">
        <v>148</v>
      </c>
    </row>
    <row r="58" spans="1:7" ht="42" customHeight="1" x14ac:dyDescent="0.25">
      <c r="A58" s="159" t="s">
        <v>190</v>
      </c>
      <c r="B58" s="160" t="s">
        <v>191</v>
      </c>
      <c r="C58" s="158">
        <v>213</v>
      </c>
      <c r="D58" s="157">
        <v>213</v>
      </c>
      <c r="E58" s="157"/>
      <c r="F58" s="158"/>
      <c r="G58" s="159" t="s">
        <v>88</v>
      </c>
    </row>
    <row r="59" spans="1:7" ht="33" customHeight="1" x14ac:dyDescent="0.25">
      <c r="A59" s="159" t="s">
        <v>192</v>
      </c>
      <c r="B59" s="160" t="s">
        <v>186</v>
      </c>
      <c r="C59" s="158">
        <v>2.8</v>
      </c>
      <c r="D59" s="157">
        <v>2.8</v>
      </c>
      <c r="E59" s="157"/>
      <c r="F59" s="158"/>
      <c r="G59" s="159" t="s">
        <v>88</v>
      </c>
    </row>
    <row r="60" spans="1:7" ht="37.5" x14ac:dyDescent="0.25">
      <c r="A60" s="159" t="s">
        <v>193</v>
      </c>
      <c r="B60" s="160" t="s">
        <v>186</v>
      </c>
      <c r="C60" s="158">
        <v>1</v>
      </c>
      <c r="D60" s="157">
        <v>1.1000000000000001</v>
      </c>
      <c r="E60" s="157"/>
      <c r="F60" s="158"/>
      <c r="G60" s="159" t="s">
        <v>88</v>
      </c>
    </row>
    <row r="61" spans="1:7" ht="126.75" customHeight="1" x14ac:dyDescent="0.25">
      <c r="A61" s="28" t="s">
        <v>610</v>
      </c>
      <c r="B61" s="113" t="s">
        <v>140</v>
      </c>
      <c r="C61" s="139">
        <v>5</v>
      </c>
      <c r="D61" s="140">
        <v>7</v>
      </c>
      <c r="E61" s="142"/>
      <c r="F61" s="139"/>
      <c r="G61" s="53" t="s">
        <v>613</v>
      </c>
    </row>
    <row r="62" spans="1:7" ht="103.5" hidden="1" customHeight="1" x14ac:dyDescent="0.25">
      <c r="A62" s="28" t="s">
        <v>194</v>
      </c>
      <c r="B62" s="113" t="s">
        <v>125</v>
      </c>
      <c r="C62" s="139">
        <v>6</v>
      </c>
      <c r="D62" s="140"/>
      <c r="E62" s="142"/>
      <c r="F62" s="139"/>
      <c r="G62" s="53" t="s">
        <v>88</v>
      </c>
    </row>
    <row r="63" spans="1:7" ht="139.5" customHeight="1" x14ac:dyDescent="0.25">
      <c r="A63" s="28" t="s">
        <v>611</v>
      </c>
      <c r="B63" s="113" t="s">
        <v>140</v>
      </c>
      <c r="C63" s="139">
        <v>3</v>
      </c>
      <c r="D63" s="140">
        <v>3</v>
      </c>
      <c r="E63" s="140"/>
      <c r="F63" s="139"/>
      <c r="G63" s="53" t="s">
        <v>88</v>
      </c>
    </row>
    <row r="64" spans="1:7" ht="126" hidden="1" customHeight="1" x14ac:dyDescent="0.25">
      <c r="A64" s="28" t="s">
        <v>195</v>
      </c>
      <c r="B64" s="113" t="s">
        <v>125</v>
      </c>
      <c r="C64" s="158">
        <v>8</v>
      </c>
      <c r="D64" s="248"/>
      <c r="E64" s="156"/>
      <c r="F64" s="158"/>
      <c r="G64" s="53" t="s">
        <v>138</v>
      </c>
    </row>
    <row r="65" spans="1:1025" ht="37.5" x14ac:dyDescent="0.25">
      <c r="A65" s="28" t="s">
        <v>196</v>
      </c>
      <c r="B65" s="113" t="s">
        <v>159</v>
      </c>
      <c r="C65" s="158">
        <v>25.38</v>
      </c>
      <c r="D65" s="248">
        <v>25.4</v>
      </c>
      <c r="E65" s="248"/>
      <c r="F65" s="158"/>
      <c r="G65" s="53" t="s">
        <v>88</v>
      </c>
    </row>
    <row r="66" spans="1:1025" ht="37.5" x14ac:dyDescent="0.25">
      <c r="A66" s="28" t="s">
        <v>197</v>
      </c>
      <c r="B66" s="113" t="s">
        <v>140</v>
      </c>
      <c r="C66" s="158">
        <v>9200</v>
      </c>
      <c r="D66" s="248">
        <v>9300</v>
      </c>
      <c r="E66" s="156"/>
      <c r="F66" s="158"/>
      <c r="G66" s="53" t="s">
        <v>88</v>
      </c>
    </row>
    <row r="67" spans="1:1025" ht="118.5" customHeight="1" x14ac:dyDescent="0.25">
      <c r="A67" s="28" t="s">
        <v>612</v>
      </c>
      <c r="B67" s="113" t="s">
        <v>140</v>
      </c>
      <c r="C67" s="158">
        <v>6</v>
      </c>
      <c r="D67" s="248">
        <v>6</v>
      </c>
      <c r="E67" s="248"/>
      <c r="F67" s="158"/>
      <c r="G67" s="53" t="s">
        <v>148</v>
      </c>
    </row>
    <row r="68" spans="1:1025" ht="17.25" hidden="1" customHeight="1" x14ac:dyDescent="0.25">
      <c r="A68" s="28" t="s">
        <v>198</v>
      </c>
      <c r="B68" s="113" t="s">
        <v>125</v>
      </c>
      <c r="C68" s="158">
        <v>6</v>
      </c>
      <c r="D68" s="248"/>
      <c r="E68" s="156"/>
      <c r="F68" s="158"/>
      <c r="G68" s="53" t="s">
        <v>88</v>
      </c>
    </row>
    <row r="69" spans="1:1025" ht="57.6" hidden="1" customHeight="1" x14ac:dyDescent="0.25">
      <c r="A69" s="28" t="s">
        <v>199</v>
      </c>
      <c r="B69" s="113" t="s">
        <v>200</v>
      </c>
      <c r="C69" s="158">
        <v>46008.4</v>
      </c>
      <c r="D69" s="248"/>
      <c r="E69" s="156"/>
      <c r="F69" s="158"/>
      <c r="G69" s="53" t="s">
        <v>88</v>
      </c>
    </row>
    <row r="70" spans="1:1025" ht="61.5" hidden="1" customHeight="1" x14ac:dyDescent="0.25">
      <c r="A70" s="28" t="s">
        <v>201</v>
      </c>
      <c r="B70" s="113" t="s">
        <v>200</v>
      </c>
      <c r="C70" s="158">
        <v>16756.95</v>
      </c>
      <c r="D70" s="248"/>
      <c r="E70" s="156"/>
      <c r="F70" s="158"/>
      <c r="G70" s="53" t="s">
        <v>88</v>
      </c>
    </row>
    <row r="71" spans="1:1025" ht="78.75" customHeight="1" x14ac:dyDescent="0.25">
      <c r="A71" s="28" t="s">
        <v>202</v>
      </c>
      <c r="B71" s="113" t="s">
        <v>186</v>
      </c>
      <c r="C71" s="158">
        <v>1.2</v>
      </c>
      <c r="D71" s="248">
        <v>1.5</v>
      </c>
      <c r="E71" s="156"/>
      <c r="F71" s="158"/>
      <c r="G71" s="53" t="s">
        <v>88</v>
      </c>
    </row>
    <row r="72" spans="1:1025" ht="126.75" customHeight="1" x14ac:dyDescent="0.25">
      <c r="A72" s="28" t="s">
        <v>203</v>
      </c>
      <c r="B72" s="113" t="s">
        <v>204</v>
      </c>
      <c r="C72" s="158">
        <v>0.94</v>
      </c>
      <c r="D72" s="248">
        <v>0.5</v>
      </c>
      <c r="E72" s="156"/>
      <c r="F72" s="158"/>
      <c r="G72" s="53" t="s">
        <v>88</v>
      </c>
    </row>
    <row r="73" spans="1:1025" ht="95.25" hidden="1" customHeight="1" x14ac:dyDescent="0.25">
      <c r="A73" s="28" t="s">
        <v>205</v>
      </c>
      <c r="B73" s="113" t="s">
        <v>206</v>
      </c>
      <c r="C73" s="139">
        <v>119988</v>
      </c>
      <c r="D73" s="140"/>
      <c r="E73" s="142"/>
      <c r="F73" s="139"/>
      <c r="G73" s="53" t="s">
        <v>88</v>
      </c>
    </row>
    <row r="74" spans="1:1025" ht="102.75" hidden="1" customHeight="1" x14ac:dyDescent="0.25">
      <c r="A74" s="28" t="s">
        <v>207</v>
      </c>
      <c r="B74" s="113" t="s">
        <v>208</v>
      </c>
      <c r="C74" s="139">
        <v>5958556</v>
      </c>
      <c r="D74" s="140"/>
      <c r="E74" s="142"/>
      <c r="F74" s="139"/>
      <c r="G74" s="53" t="s">
        <v>88</v>
      </c>
    </row>
    <row r="75" spans="1:1025" s="119" customFormat="1" ht="63" customHeight="1" x14ac:dyDescent="0.25">
      <c r="A75" s="28" t="s">
        <v>420</v>
      </c>
      <c r="B75" s="134" t="s">
        <v>137</v>
      </c>
      <c r="C75" s="378">
        <v>680.58799999999997</v>
      </c>
      <c r="D75" s="378">
        <v>680.58799999999997</v>
      </c>
      <c r="E75" s="142"/>
      <c r="F75" s="139"/>
      <c r="G75" s="53" t="s">
        <v>88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41"/>
      <c r="LP75" s="41"/>
      <c r="LQ75" s="41"/>
      <c r="LR75" s="41"/>
      <c r="LS75" s="41"/>
      <c r="LT75" s="41"/>
      <c r="LU75" s="41"/>
      <c r="LV75" s="41"/>
      <c r="LW75" s="41"/>
      <c r="LX75" s="41"/>
      <c r="LY75" s="41"/>
      <c r="LZ75" s="41"/>
      <c r="MA75" s="41"/>
      <c r="MB75" s="41"/>
      <c r="MC75" s="41"/>
      <c r="MD75" s="41"/>
      <c r="ME75" s="41"/>
      <c r="MF75" s="41"/>
      <c r="MG75" s="41"/>
      <c r="MH75" s="41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41"/>
      <c r="NK75" s="41"/>
      <c r="NL75" s="41"/>
      <c r="NM75" s="41"/>
      <c r="NN75" s="41"/>
      <c r="NO75" s="41"/>
      <c r="NP75" s="41"/>
      <c r="NQ75" s="41"/>
      <c r="NR75" s="41"/>
      <c r="NS75" s="41"/>
      <c r="NT75" s="41"/>
      <c r="NU75" s="41"/>
      <c r="NV75" s="41"/>
      <c r="NW75" s="41"/>
      <c r="NX75" s="41"/>
      <c r="NY75" s="41"/>
      <c r="NZ75" s="41"/>
      <c r="OA75" s="41"/>
      <c r="OB75" s="41"/>
      <c r="OC75" s="41"/>
      <c r="OD75" s="41"/>
      <c r="OE75" s="41"/>
      <c r="OF75" s="41"/>
      <c r="OG75" s="41"/>
      <c r="OH75" s="41"/>
      <c r="OI75" s="41"/>
      <c r="OJ75" s="41"/>
      <c r="OK75" s="41"/>
      <c r="OL75" s="41"/>
      <c r="OM75" s="41"/>
      <c r="ON75" s="41"/>
      <c r="OO75" s="41"/>
      <c r="OP75" s="41"/>
      <c r="OQ75" s="41"/>
      <c r="OR75" s="41"/>
      <c r="OS75" s="41"/>
      <c r="OT75" s="41"/>
      <c r="OU75" s="41"/>
      <c r="OV75" s="41"/>
      <c r="OW75" s="41"/>
      <c r="OX75" s="41"/>
      <c r="OY75" s="41"/>
      <c r="OZ75" s="41"/>
      <c r="PA75" s="41"/>
      <c r="PB75" s="41"/>
      <c r="PC75" s="41"/>
      <c r="PD75" s="41"/>
      <c r="PE75" s="41"/>
      <c r="PF75" s="41"/>
      <c r="PG75" s="41"/>
      <c r="PH75" s="41"/>
      <c r="PI75" s="41"/>
      <c r="PJ75" s="41"/>
      <c r="PK75" s="41"/>
      <c r="PL75" s="41"/>
      <c r="PM75" s="41"/>
      <c r="PN75" s="41"/>
      <c r="PO75" s="41"/>
      <c r="PP75" s="41"/>
      <c r="PQ75" s="41"/>
      <c r="PR75" s="41"/>
      <c r="PS75" s="41"/>
      <c r="PT75" s="41"/>
      <c r="PU75" s="41"/>
      <c r="PV75" s="41"/>
      <c r="PW75" s="41"/>
      <c r="PX75" s="41"/>
      <c r="PY75" s="41"/>
      <c r="PZ75" s="41"/>
      <c r="QA75" s="41"/>
      <c r="QB75" s="41"/>
      <c r="QC75" s="41"/>
      <c r="QD75" s="41"/>
      <c r="QE75" s="41"/>
      <c r="QF75" s="41"/>
      <c r="QG75" s="41"/>
      <c r="QH75" s="41"/>
      <c r="QI75" s="41"/>
      <c r="QJ75" s="41"/>
      <c r="QK75" s="41"/>
      <c r="QL75" s="41"/>
      <c r="QM75" s="41"/>
      <c r="QN75" s="41"/>
      <c r="QO75" s="41"/>
      <c r="QP75" s="41"/>
      <c r="QQ75" s="41"/>
      <c r="QR75" s="41"/>
      <c r="QS75" s="41"/>
      <c r="QT75" s="41"/>
      <c r="QU75" s="41"/>
      <c r="QV75" s="41"/>
      <c r="QW75" s="41"/>
      <c r="QX75" s="41"/>
      <c r="QY75" s="41"/>
      <c r="QZ75" s="41"/>
      <c r="RA75" s="41"/>
      <c r="RB75" s="41"/>
      <c r="RC75" s="41"/>
      <c r="RD75" s="41"/>
      <c r="RE75" s="41"/>
      <c r="RF75" s="41"/>
      <c r="RG75" s="41"/>
      <c r="RH75" s="41"/>
      <c r="RI75" s="41"/>
      <c r="RJ75" s="41"/>
      <c r="RK75" s="41"/>
      <c r="RL75" s="41"/>
      <c r="RM75" s="41"/>
      <c r="RN75" s="41"/>
      <c r="RO75" s="41"/>
      <c r="RP75" s="41"/>
      <c r="RQ75" s="41"/>
      <c r="RR75" s="41"/>
      <c r="RS75" s="41"/>
      <c r="RT75" s="41"/>
      <c r="RU75" s="41"/>
      <c r="RV75" s="41"/>
      <c r="RW75" s="41"/>
      <c r="RX75" s="41"/>
      <c r="RY75" s="41"/>
      <c r="RZ75" s="41"/>
      <c r="SA75" s="41"/>
      <c r="SB75" s="41"/>
      <c r="SC75" s="41"/>
      <c r="SD75" s="41"/>
      <c r="SE75" s="41"/>
      <c r="SF75" s="41"/>
      <c r="SG75" s="41"/>
      <c r="SH75" s="41"/>
      <c r="SI75" s="41"/>
      <c r="SJ75" s="41"/>
      <c r="SK75" s="41"/>
      <c r="SL75" s="41"/>
      <c r="SM75" s="41"/>
      <c r="SN75" s="41"/>
      <c r="SO75" s="41"/>
      <c r="SP75" s="41"/>
      <c r="SQ75" s="41"/>
      <c r="SR75" s="41"/>
      <c r="SS75" s="41"/>
      <c r="ST75" s="41"/>
      <c r="SU75" s="41"/>
      <c r="SV75" s="41"/>
      <c r="SW75" s="41"/>
      <c r="SX75" s="41"/>
      <c r="SY75" s="41"/>
      <c r="SZ75" s="41"/>
      <c r="TA75" s="41"/>
      <c r="TB75" s="41"/>
      <c r="TC75" s="41"/>
      <c r="TD75" s="41"/>
      <c r="TE75" s="41"/>
      <c r="TF75" s="41"/>
      <c r="TG75" s="41"/>
      <c r="TH75" s="41"/>
      <c r="TI75" s="41"/>
      <c r="TJ75" s="41"/>
      <c r="TK75" s="41"/>
      <c r="TL75" s="41"/>
      <c r="TM75" s="41"/>
      <c r="TN75" s="41"/>
      <c r="TO75" s="41"/>
      <c r="TP75" s="41"/>
      <c r="TQ75" s="41"/>
      <c r="TR75" s="41"/>
      <c r="TS75" s="41"/>
      <c r="TT75" s="41"/>
      <c r="TU75" s="41"/>
      <c r="TV75" s="41"/>
      <c r="TW75" s="41"/>
      <c r="TX75" s="41"/>
      <c r="TY75" s="41"/>
      <c r="TZ75" s="41"/>
      <c r="UA75" s="41"/>
      <c r="UB75" s="41"/>
      <c r="UC75" s="41"/>
      <c r="UD75" s="41"/>
      <c r="UE75" s="41"/>
      <c r="UF75" s="41"/>
      <c r="UG75" s="41"/>
      <c r="UH75" s="41"/>
      <c r="UI75" s="41"/>
      <c r="UJ75" s="41"/>
      <c r="UK75" s="41"/>
      <c r="UL75" s="41"/>
      <c r="UM75" s="41"/>
      <c r="UN75" s="41"/>
      <c r="UO75" s="41"/>
      <c r="UP75" s="41"/>
      <c r="UQ75" s="41"/>
      <c r="UR75" s="41"/>
      <c r="US75" s="41"/>
      <c r="UT75" s="41"/>
      <c r="UU75" s="41"/>
      <c r="UV75" s="41"/>
      <c r="UW75" s="41"/>
      <c r="UX75" s="41"/>
      <c r="UY75" s="41"/>
      <c r="UZ75" s="41"/>
      <c r="VA75" s="41"/>
      <c r="VB75" s="41"/>
      <c r="VC75" s="41"/>
      <c r="VD75" s="41"/>
      <c r="VE75" s="41"/>
      <c r="VF75" s="41"/>
      <c r="VG75" s="41"/>
      <c r="VH75" s="41"/>
      <c r="VI75" s="41"/>
      <c r="VJ75" s="41"/>
      <c r="VK75" s="41"/>
      <c r="VL75" s="41"/>
      <c r="VM75" s="41"/>
      <c r="VN75" s="41"/>
      <c r="VO75" s="41"/>
      <c r="VP75" s="41"/>
      <c r="VQ75" s="41"/>
      <c r="VR75" s="41"/>
      <c r="VS75" s="41"/>
      <c r="VT75" s="41"/>
      <c r="VU75" s="41"/>
      <c r="VV75" s="41"/>
      <c r="VW75" s="41"/>
      <c r="VX75" s="41"/>
      <c r="VY75" s="41"/>
      <c r="VZ75" s="41"/>
      <c r="WA75" s="41"/>
      <c r="WB75" s="41"/>
      <c r="WC75" s="41"/>
      <c r="WD75" s="41"/>
      <c r="WE75" s="41"/>
      <c r="WF75" s="41"/>
      <c r="WG75" s="41"/>
      <c r="WH75" s="41"/>
      <c r="WI75" s="41"/>
      <c r="WJ75" s="41"/>
      <c r="WK75" s="41"/>
      <c r="WL75" s="41"/>
      <c r="WM75" s="41"/>
      <c r="WN75" s="41"/>
      <c r="WO75" s="41"/>
      <c r="WP75" s="41"/>
      <c r="WQ75" s="41"/>
      <c r="WR75" s="41"/>
      <c r="WS75" s="41"/>
      <c r="WT75" s="41"/>
      <c r="WU75" s="41"/>
      <c r="WV75" s="41"/>
      <c r="WW75" s="41"/>
      <c r="WX75" s="41"/>
      <c r="WY75" s="41"/>
      <c r="WZ75" s="41"/>
      <c r="XA75" s="41"/>
      <c r="XB75" s="41"/>
      <c r="XC75" s="41"/>
      <c r="XD75" s="41"/>
      <c r="XE75" s="41"/>
      <c r="XF75" s="41"/>
      <c r="XG75" s="41"/>
      <c r="XH75" s="41"/>
      <c r="XI75" s="41"/>
      <c r="XJ75" s="41"/>
      <c r="XK75" s="41"/>
      <c r="XL75" s="41"/>
      <c r="XM75" s="41"/>
      <c r="XN75" s="41"/>
      <c r="XO75" s="41"/>
      <c r="XP75" s="41"/>
      <c r="XQ75" s="41"/>
      <c r="XR75" s="41"/>
      <c r="XS75" s="41"/>
      <c r="XT75" s="41"/>
      <c r="XU75" s="41"/>
      <c r="XV75" s="41"/>
      <c r="XW75" s="41"/>
      <c r="XX75" s="41"/>
      <c r="XY75" s="41"/>
      <c r="XZ75" s="41"/>
      <c r="YA75" s="41"/>
      <c r="YB75" s="41"/>
      <c r="YC75" s="41"/>
      <c r="YD75" s="41"/>
      <c r="YE75" s="41"/>
      <c r="YF75" s="41"/>
      <c r="YG75" s="41"/>
      <c r="YH75" s="41"/>
      <c r="YI75" s="41"/>
      <c r="YJ75" s="41"/>
      <c r="YK75" s="41"/>
      <c r="YL75" s="41"/>
      <c r="YM75" s="41"/>
      <c r="YN75" s="41"/>
      <c r="YO75" s="41"/>
      <c r="YP75" s="41"/>
      <c r="YQ75" s="41"/>
      <c r="YR75" s="41"/>
      <c r="YS75" s="41"/>
      <c r="YT75" s="41"/>
      <c r="YU75" s="41"/>
      <c r="YV75" s="41"/>
      <c r="YW75" s="41"/>
      <c r="YX75" s="41"/>
      <c r="YY75" s="41"/>
      <c r="YZ75" s="41"/>
      <c r="ZA75" s="41"/>
      <c r="ZB75" s="41"/>
      <c r="ZC75" s="41"/>
      <c r="ZD75" s="41"/>
      <c r="ZE75" s="41"/>
      <c r="ZF75" s="41"/>
      <c r="ZG75" s="41"/>
      <c r="ZH75" s="41"/>
      <c r="ZI75" s="41"/>
      <c r="ZJ75" s="41"/>
      <c r="ZK75" s="41"/>
      <c r="ZL75" s="41"/>
      <c r="ZM75" s="41"/>
      <c r="ZN75" s="41"/>
      <c r="ZO75" s="41"/>
      <c r="ZP75" s="41"/>
      <c r="ZQ75" s="41"/>
      <c r="ZR75" s="41"/>
      <c r="ZS75" s="41"/>
      <c r="ZT75" s="41"/>
      <c r="ZU75" s="41"/>
      <c r="ZV75" s="41"/>
      <c r="ZW75" s="41"/>
      <c r="ZX75" s="41"/>
      <c r="ZY75" s="41"/>
      <c r="ZZ75" s="41"/>
      <c r="AAA75" s="41"/>
      <c r="AAB75" s="41"/>
      <c r="AAC75" s="41"/>
      <c r="AAD75" s="41"/>
      <c r="AAE75" s="41"/>
      <c r="AAF75" s="41"/>
      <c r="AAG75" s="41"/>
      <c r="AAH75" s="41"/>
      <c r="AAI75" s="41"/>
      <c r="AAJ75" s="41"/>
      <c r="AAK75" s="41"/>
      <c r="AAL75" s="41"/>
      <c r="AAM75" s="41"/>
      <c r="AAN75" s="41"/>
      <c r="AAO75" s="41"/>
      <c r="AAP75" s="41"/>
      <c r="AAQ75" s="41"/>
      <c r="AAR75" s="41"/>
      <c r="AAS75" s="41"/>
      <c r="AAT75" s="41"/>
      <c r="AAU75" s="41"/>
      <c r="AAV75" s="41"/>
      <c r="AAW75" s="41"/>
      <c r="AAX75" s="41"/>
      <c r="AAY75" s="41"/>
      <c r="AAZ75" s="41"/>
      <c r="ABA75" s="41"/>
      <c r="ABB75" s="41"/>
      <c r="ABC75" s="41"/>
      <c r="ABD75" s="41"/>
      <c r="ABE75" s="41"/>
      <c r="ABF75" s="41"/>
      <c r="ABG75" s="41"/>
      <c r="ABH75" s="41"/>
      <c r="ABI75" s="41"/>
      <c r="ABJ75" s="41"/>
      <c r="ABK75" s="41"/>
      <c r="ABL75" s="41"/>
      <c r="ABM75" s="41"/>
      <c r="ABN75" s="41"/>
      <c r="ABO75" s="41"/>
      <c r="ABP75" s="41"/>
      <c r="ABQ75" s="41"/>
      <c r="ABR75" s="41"/>
      <c r="ABS75" s="41"/>
      <c r="ABT75" s="41"/>
      <c r="ABU75" s="41"/>
      <c r="ABV75" s="41"/>
      <c r="ABW75" s="41"/>
      <c r="ABX75" s="41"/>
      <c r="ABY75" s="41"/>
      <c r="ABZ75" s="41"/>
      <c r="ACA75" s="41"/>
      <c r="ACB75" s="41"/>
      <c r="ACC75" s="41"/>
      <c r="ACD75" s="41"/>
      <c r="ACE75" s="41"/>
      <c r="ACF75" s="41"/>
      <c r="ACG75" s="41"/>
      <c r="ACH75" s="41"/>
      <c r="ACI75" s="41"/>
      <c r="ACJ75" s="41"/>
      <c r="ACK75" s="41"/>
      <c r="ACL75" s="41"/>
      <c r="ACM75" s="41"/>
      <c r="ACN75" s="41"/>
      <c r="ACO75" s="41"/>
      <c r="ACP75" s="41"/>
      <c r="ACQ75" s="41"/>
      <c r="ACR75" s="41"/>
      <c r="ACS75" s="41"/>
      <c r="ACT75" s="41"/>
      <c r="ACU75" s="41"/>
      <c r="ACV75" s="41"/>
      <c r="ACW75" s="41"/>
      <c r="ACX75" s="41"/>
      <c r="ACY75" s="41"/>
      <c r="ACZ75" s="41"/>
      <c r="ADA75" s="41"/>
      <c r="ADB75" s="41"/>
      <c r="ADC75" s="41"/>
      <c r="ADD75" s="41"/>
      <c r="ADE75" s="41"/>
      <c r="ADF75" s="41"/>
      <c r="ADG75" s="41"/>
      <c r="ADH75" s="41"/>
      <c r="ADI75" s="41"/>
      <c r="ADJ75" s="41"/>
      <c r="ADK75" s="41"/>
      <c r="ADL75" s="41"/>
      <c r="ADM75" s="41"/>
      <c r="ADN75" s="41"/>
      <c r="ADO75" s="41"/>
      <c r="ADP75" s="41"/>
      <c r="ADQ75" s="41"/>
      <c r="ADR75" s="41"/>
      <c r="ADS75" s="41"/>
      <c r="ADT75" s="41"/>
      <c r="ADU75" s="41"/>
      <c r="ADV75" s="41"/>
      <c r="ADW75" s="41"/>
      <c r="ADX75" s="41"/>
      <c r="ADY75" s="41"/>
      <c r="ADZ75" s="41"/>
      <c r="AEA75" s="41"/>
      <c r="AEB75" s="41"/>
      <c r="AEC75" s="41"/>
      <c r="AED75" s="41"/>
      <c r="AEE75" s="41"/>
      <c r="AEF75" s="41"/>
      <c r="AEG75" s="41"/>
      <c r="AEH75" s="41"/>
      <c r="AEI75" s="41"/>
      <c r="AEJ75" s="41"/>
      <c r="AEK75" s="41"/>
      <c r="AEL75" s="41"/>
      <c r="AEM75" s="41"/>
      <c r="AEN75" s="41"/>
      <c r="AEO75" s="41"/>
      <c r="AEP75" s="41"/>
      <c r="AEQ75" s="41"/>
      <c r="AER75" s="41"/>
      <c r="AES75" s="41"/>
      <c r="AET75" s="41"/>
      <c r="AEU75" s="41"/>
      <c r="AEV75" s="41"/>
      <c r="AEW75" s="41"/>
      <c r="AEX75" s="41"/>
      <c r="AEY75" s="41"/>
      <c r="AEZ75" s="41"/>
      <c r="AFA75" s="41"/>
      <c r="AFB75" s="41"/>
      <c r="AFC75" s="41"/>
      <c r="AFD75" s="41"/>
      <c r="AFE75" s="41"/>
      <c r="AFF75" s="41"/>
      <c r="AFG75" s="41"/>
      <c r="AFH75" s="41"/>
      <c r="AFI75" s="41"/>
      <c r="AFJ75" s="41"/>
      <c r="AFK75" s="41"/>
      <c r="AFL75" s="41"/>
      <c r="AFM75" s="41"/>
      <c r="AFN75" s="41"/>
      <c r="AFO75" s="41"/>
      <c r="AFP75" s="41"/>
      <c r="AFQ75" s="41"/>
      <c r="AFR75" s="41"/>
      <c r="AFS75" s="41"/>
      <c r="AFT75" s="41"/>
      <c r="AFU75" s="41"/>
      <c r="AFV75" s="41"/>
      <c r="AFW75" s="41"/>
      <c r="AFX75" s="41"/>
      <c r="AFY75" s="41"/>
      <c r="AFZ75" s="41"/>
      <c r="AGA75" s="41"/>
      <c r="AGB75" s="41"/>
      <c r="AGC75" s="41"/>
      <c r="AGD75" s="41"/>
      <c r="AGE75" s="41"/>
      <c r="AGF75" s="41"/>
      <c r="AGG75" s="41"/>
      <c r="AGH75" s="41"/>
      <c r="AGI75" s="41"/>
      <c r="AGJ75" s="41"/>
      <c r="AGK75" s="41"/>
      <c r="AGL75" s="41"/>
      <c r="AGM75" s="41"/>
      <c r="AGN75" s="41"/>
      <c r="AGO75" s="41"/>
      <c r="AGP75" s="41"/>
      <c r="AGQ75" s="41"/>
      <c r="AGR75" s="41"/>
      <c r="AGS75" s="41"/>
      <c r="AGT75" s="41"/>
      <c r="AGU75" s="41"/>
      <c r="AGV75" s="41"/>
      <c r="AGW75" s="41"/>
      <c r="AGX75" s="41"/>
      <c r="AGY75" s="41"/>
      <c r="AGZ75" s="41"/>
      <c r="AHA75" s="41"/>
      <c r="AHB75" s="41"/>
      <c r="AHC75" s="41"/>
      <c r="AHD75" s="41"/>
      <c r="AHE75" s="41"/>
      <c r="AHF75" s="41"/>
      <c r="AHG75" s="41"/>
      <c r="AHH75" s="41"/>
      <c r="AHI75" s="41"/>
      <c r="AHJ75" s="41"/>
      <c r="AHK75" s="41"/>
      <c r="AHL75" s="41"/>
      <c r="AHM75" s="41"/>
      <c r="AHN75" s="41"/>
      <c r="AHO75" s="41"/>
      <c r="AHP75" s="41"/>
      <c r="AHQ75" s="41"/>
      <c r="AHR75" s="41"/>
      <c r="AHS75" s="41"/>
      <c r="AHT75" s="41"/>
      <c r="AHU75" s="41"/>
      <c r="AHV75" s="41"/>
      <c r="AHW75" s="41"/>
      <c r="AHX75" s="41"/>
      <c r="AHY75" s="41"/>
      <c r="AHZ75" s="41"/>
      <c r="AIA75" s="41"/>
      <c r="AIB75" s="41"/>
      <c r="AIC75" s="41"/>
      <c r="AID75" s="41"/>
      <c r="AIE75" s="41"/>
      <c r="AIF75" s="41"/>
      <c r="AIG75" s="41"/>
      <c r="AIH75" s="41"/>
      <c r="AII75" s="41"/>
      <c r="AIJ75" s="41"/>
      <c r="AIK75" s="41"/>
      <c r="AIL75" s="41"/>
      <c r="AIM75" s="41"/>
      <c r="AIN75" s="41"/>
      <c r="AIO75" s="41"/>
      <c r="AIP75" s="41"/>
      <c r="AIQ75" s="41"/>
      <c r="AIR75" s="41"/>
      <c r="AIS75" s="41"/>
      <c r="AIT75" s="41"/>
      <c r="AIU75" s="41"/>
      <c r="AIV75" s="41"/>
      <c r="AIW75" s="41"/>
      <c r="AIX75" s="41"/>
      <c r="AIY75" s="41"/>
      <c r="AIZ75" s="41"/>
      <c r="AJA75" s="41"/>
      <c r="AJB75" s="41"/>
      <c r="AJC75" s="41"/>
      <c r="AJD75" s="41"/>
      <c r="AJE75" s="41"/>
      <c r="AJF75" s="41"/>
      <c r="AJG75" s="41"/>
      <c r="AJH75" s="41"/>
      <c r="AJI75" s="41"/>
      <c r="AJJ75" s="41"/>
      <c r="AJK75" s="41"/>
      <c r="AJL75" s="41"/>
      <c r="AJM75" s="41"/>
      <c r="AJN75" s="41"/>
      <c r="AJO75" s="41"/>
      <c r="AJP75" s="41"/>
      <c r="AJQ75" s="41"/>
      <c r="AJR75" s="41"/>
      <c r="AJS75" s="41"/>
      <c r="AJT75" s="41"/>
      <c r="AJU75" s="41"/>
      <c r="AJV75" s="41"/>
      <c r="AJW75" s="41"/>
      <c r="AJX75" s="41"/>
      <c r="AJY75" s="41"/>
      <c r="AJZ75" s="41"/>
      <c r="AKA75" s="41"/>
      <c r="AKB75" s="41"/>
      <c r="AKC75" s="41"/>
      <c r="AKD75" s="41"/>
      <c r="AKE75" s="41"/>
      <c r="AKF75" s="41"/>
      <c r="AKG75" s="41"/>
      <c r="AKH75" s="41"/>
      <c r="AKI75" s="41"/>
      <c r="AKJ75" s="41"/>
      <c r="AKK75" s="41"/>
      <c r="AKL75" s="41"/>
      <c r="AKM75" s="41"/>
      <c r="AKN75" s="41"/>
      <c r="AKO75" s="41"/>
      <c r="AKP75" s="41"/>
      <c r="AKQ75" s="41"/>
      <c r="AKR75" s="41"/>
      <c r="AKS75" s="41"/>
      <c r="AKT75" s="41"/>
      <c r="AKU75" s="41"/>
      <c r="AKV75" s="41"/>
      <c r="AKW75" s="41"/>
      <c r="AKX75" s="41"/>
      <c r="AKY75" s="41"/>
      <c r="AKZ75" s="41"/>
      <c r="ALA75" s="41"/>
      <c r="ALB75" s="41"/>
      <c r="ALC75" s="41"/>
      <c r="ALD75" s="41"/>
      <c r="ALE75" s="41"/>
      <c r="ALF75" s="41"/>
      <c r="ALG75" s="41"/>
      <c r="ALH75" s="41"/>
      <c r="ALI75" s="41"/>
      <c r="ALJ75" s="41"/>
      <c r="ALK75" s="41"/>
      <c r="ALL75" s="41"/>
      <c r="ALM75" s="41"/>
      <c r="ALN75" s="41"/>
      <c r="ALO75" s="41"/>
      <c r="ALP75" s="41"/>
      <c r="ALQ75" s="41"/>
      <c r="ALR75" s="41"/>
      <c r="ALS75" s="41"/>
      <c r="ALT75" s="41"/>
      <c r="ALU75" s="41"/>
      <c r="ALV75" s="41"/>
      <c r="ALW75" s="41"/>
      <c r="ALX75" s="41"/>
      <c r="ALY75" s="41"/>
      <c r="ALZ75" s="41"/>
      <c r="AMA75" s="41"/>
      <c r="AMB75" s="41"/>
      <c r="AMC75" s="41"/>
      <c r="AMD75" s="41"/>
      <c r="AME75" s="41"/>
      <c r="AMF75" s="41"/>
      <c r="AMG75" s="41"/>
      <c r="AMH75" s="41"/>
      <c r="AMI75" s="41"/>
      <c r="AMJ75" s="41"/>
      <c r="AMK75" s="41"/>
    </row>
    <row r="76" spans="1:1025" s="119" customFormat="1" ht="67.5" customHeight="1" x14ac:dyDescent="0.25">
      <c r="A76" s="28" t="s">
        <v>421</v>
      </c>
      <c r="B76" s="134" t="s">
        <v>130</v>
      </c>
      <c r="C76" s="139">
        <v>30000</v>
      </c>
      <c r="D76" s="140">
        <v>30750</v>
      </c>
      <c r="E76" s="156"/>
      <c r="F76" s="139"/>
      <c r="G76" s="53" t="s">
        <v>88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41"/>
      <c r="LP76" s="41"/>
      <c r="LQ76" s="41"/>
      <c r="LR76" s="41"/>
      <c r="LS76" s="41"/>
      <c r="LT76" s="41"/>
      <c r="LU76" s="41"/>
      <c r="LV76" s="41"/>
      <c r="LW76" s="41"/>
      <c r="LX76" s="41"/>
      <c r="LY76" s="41"/>
      <c r="LZ76" s="41"/>
      <c r="MA76" s="41"/>
      <c r="MB76" s="41"/>
      <c r="MC76" s="41"/>
      <c r="MD76" s="41"/>
      <c r="ME76" s="41"/>
      <c r="MF76" s="41"/>
      <c r="MG76" s="41"/>
      <c r="MH76" s="41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/>
      <c r="NE76" s="41"/>
      <c r="NF76" s="41"/>
      <c r="NG76" s="41"/>
      <c r="NH76" s="41"/>
      <c r="NI76" s="41"/>
      <c r="NJ76" s="41"/>
      <c r="NK76" s="41"/>
      <c r="NL76" s="41"/>
      <c r="NM76" s="41"/>
      <c r="NN76" s="41"/>
      <c r="NO76" s="41"/>
      <c r="NP76" s="41"/>
      <c r="NQ76" s="41"/>
      <c r="NR76" s="41"/>
      <c r="NS76" s="41"/>
      <c r="NT76" s="41"/>
      <c r="NU76" s="41"/>
      <c r="NV76" s="41"/>
      <c r="NW76" s="41"/>
      <c r="NX76" s="41"/>
      <c r="NY76" s="41"/>
      <c r="NZ76" s="41"/>
      <c r="OA76" s="41"/>
      <c r="OB76" s="41"/>
      <c r="OC76" s="41"/>
      <c r="OD76" s="41"/>
      <c r="OE76" s="41"/>
      <c r="OF76" s="41"/>
      <c r="OG76" s="41"/>
      <c r="OH76" s="41"/>
      <c r="OI76" s="41"/>
      <c r="OJ76" s="41"/>
      <c r="OK76" s="41"/>
      <c r="OL76" s="41"/>
      <c r="OM76" s="41"/>
      <c r="ON76" s="41"/>
      <c r="OO76" s="41"/>
      <c r="OP76" s="41"/>
      <c r="OQ76" s="41"/>
      <c r="OR76" s="41"/>
      <c r="OS76" s="41"/>
      <c r="OT76" s="41"/>
      <c r="OU76" s="41"/>
      <c r="OV76" s="41"/>
      <c r="OW76" s="41"/>
      <c r="OX76" s="41"/>
      <c r="OY76" s="41"/>
      <c r="OZ76" s="41"/>
      <c r="PA76" s="41"/>
      <c r="PB76" s="41"/>
      <c r="PC76" s="41"/>
      <c r="PD76" s="41"/>
      <c r="PE76" s="41"/>
      <c r="PF76" s="41"/>
      <c r="PG76" s="41"/>
      <c r="PH76" s="41"/>
      <c r="PI76" s="41"/>
      <c r="PJ76" s="41"/>
      <c r="PK76" s="41"/>
      <c r="PL76" s="41"/>
      <c r="PM76" s="41"/>
      <c r="PN76" s="41"/>
      <c r="PO76" s="41"/>
      <c r="PP76" s="41"/>
      <c r="PQ76" s="41"/>
      <c r="PR76" s="41"/>
      <c r="PS76" s="41"/>
      <c r="PT76" s="41"/>
      <c r="PU76" s="41"/>
      <c r="PV76" s="41"/>
      <c r="PW76" s="41"/>
      <c r="PX76" s="41"/>
      <c r="PY76" s="41"/>
      <c r="PZ76" s="41"/>
      <c r="QA76" s="41"/>
      <c r="QB76" s="41"/>
      <c r="QC76" s="41"/>
      <c r="QD76" s="41"/>
      <c r="QE76" s="41"/>
      <c r="QF76" s="41"/>
      <c r="QG76" s="41"/>
      <c r="QH76" s="41"/>
      <c r="QI76" s="41"/>
      <c r="QJ76" s="41"/>
      <c r="QK76" s="41"/>
      <c r="QL76" s="41"/>
      <c r="QM76" s="41"/>
      <c r="QN76" s="41"/>
      <c r="QO76" s="41"/>
      <c r="QP76" s="41"/>
      <c r="QQ76" s="41"/>
      <c r="QR76" s="41"/>
      <c r="QS76" s="41"/>
      <c r="QT76" s="41"/>
      <c r="QU76" s="41"/>
      <c r="QV76" s="41"/>
      <c r="QW76" s="41"/>
      <c r="QX76" s="41"/>
      <c r="QY76" s="41"/>
      <c r="QZ76" s="41"/>
      <c r="RA76" s="41"/>
      <c r="RB76" s="41"/>
      <c r="RC76" s="41"/>
      <c r="RD76" s="41"/>
      <c r="RE76" s="41"/>
      <c r="RF76" s="41"/>
      <c r="RG76" s="41"/>
      <c r="RH76" s="41"/>
      <c r="RI76" s="41"/>
      <c r="RJ76" s="41"/>
      <c r="RK76" s="41"/>
      <c r="RL76" s="41"/>
      <c r="RM76" s="41"/>
      <c r="RN76" s="41"/>
      <c r="RO76" s="41"/>
      <c r="RP76" s="41"/>
      <c r="RQ76" s="41"/>
      <c r="RR76" s="41"/>
      <c r="RS76" s="41"/>
      <c r="RT76" s="41"/>
      <c r="RU76" s="41"/>
      <c r="RV76" s="41"/>
      <c r="RW76" s="41"/>
      <c r="RX76" s="41"/>
      <c r="RY76" s="41"/>
      <c r="RZ76" s="41"/>
      <c r="SA76" s="41"/>
      <c r="SB76" s="41"/>
      <c r="SC76" s="41"/>
      <c r="SD76" s="41"/>
      <c r="SE76" s="41"/>
      <c r="SF76" s="41"/>
      <c r="SG76" s="41"/>
      <c r="SH76" s="41"/>
      <c r="SI76" s="41"/>
      <c r="SJ76" s="41"/>
      <c r="SK76" s="41"/>
      <c r="SL76" s="41"/>
      <c r="SM76" s="41"/>
      <c r="SN76" s="41"/>
      <c r="SO76" s="41"/>
      <c r="SP76" s="41"/>
      <c r="SQ76" s="41"/>
      <c r="SR76" s="41"/>
      <c r="SS76" s="41"/>
      <c r="ST76" s="41"/>
      <c r="SU76" s="41"/>
      <c r="SV76" s="41"/>
      <c r="SW76" s="41"/>
      <c r="SX76" s="41"/>
      <c r="SY76" s="41"/>
      <c r="SZ76" s="41"/>
      <c r="TA76" s="41"/>
      <c r="TB76" s="41"/>
      <c r="TC76" s="41"/>
      <c r="TD76" s="41"/>
      <c r="TE76" s="41"/>
      <c r="TF76" s="41"/>
      <c r="TG76" s="41"/>
      <c r="TH76" s="41"/>
      <c r="TI76" s="41"/>
      <c r="TJ76" s="41"/>
      <c r="TK76" s="41"/>
      <c r="TL76" s="41"/>
      <c r="TM76" s="41"/>
      <c r="TN76" s="41"/>
      <c r="TO76" s="41"/>
      <c r="TP76" s="41"/>
      <c r="TQ76" s="41"/>
      <c r="TR76" s="41"/>
      <c r="TS76" s="41"/>
      <c r="TT76" s="41"/>
      <c r="TU76" s="41"/>
      <c r="TV76" s="41"/>
      <c r="TW76" s="41"/>
      <c r="TX76" s="41"/>
      <c r="TY76" s="41"/>
      <c r="TZ76" s="41"/>
      <c r="UA76" s="41"/>
      <c r="UB76" s="41"/>
      <c r="UC76" s="41"/>
      <c r="UD76" s="41"/>
      <c r="UE76" s="41"/>
      <c r="UF76" s="41"/>
      <c r="UG76" s="41"/>
      <c r="UH76" s="41"/>
      <c r="UI76" s="41"/>
      <c r="UJ76" s="41"/>
      <c r="UK76" s="41"/>
      <c r="UL76" s="41"/>
      <c r="UM76" s="41"/>
      <c r="UN76" s="41"/>
      <c r="UO76" s="41"/>
      <c r="UP76" s="41"/>
      <c r="UQ76" s="41"/>
      <c r="UR76" s="41"/>
      <c r="US76" s="41"/>
      <c r="UT76" s="41"/>
      <c r="UU76" s="41"/>
      <c r="UV76" s="41"/>
      <c r="UW76" s="41"/>
      <c r="UX76" s="41"/>
      <c r="UY76" s="41"/>
      <c r="UZ76" s="41"/>
      <c r="VA76" s="41"/>
      <c r="VB76" s="41"/>
      <c r="VC76" s="41"/>
      <c r="VD76" s="41"/>
      <c r="VE76" s="41"/>
      <c r="VF76" s="41"/>
      <c r="VG76" s="41"/>
      <c r="VH76" s="41"/>
      <c r="VI76" s="41"/>
      <c r="VJ76" s="41"/>
      <c r="VK76" s="41"/>
      <c r="VL76" s="41"/>
      <c r="VM76" s="41"/>
      <c r="VN76" s="41"/>
      <c r="VO76" s="41"/>
      <c r="VP76" s="41"/>
      <c r="VQ76" s="41"/>
      <c r="VR76" s="41"/>
      <c r="VS76" s="41"/>
      <c r="VT76" s="41"/>
      <c r="VU76" s="41"/>
      <c r="VV76" s="41"/>
      <c r="VW76" s="41"/>
      <c r="VX76" s="41"/>
      <c r="VY76" s="41"/>
      <c r="VZ76" s="41"/>
      <c r="WA76" s="41"/>
      <c r="WB76" s="41"/>
      <c r="WC76" s="41"/>
      <c r="WD76" s="41"/>
      <c r="WE76" s="41"/>
      <c r="WF76" s="41"/>
      <c r="WG76" s="41"/>
      <c r="WH76" s="41"/>
      <c r="WI76" s="41"/>
      <c r="WJ76" s="41"/>
      <c r="WK76" s="41"/>
      <c r="WL76" s="41"/>
      <c r="WM76" s="41"/>
      <c r="WN76" s="41"/>
      <c r="WO76" s="41"/>
      <c r="WP76" s="41"/>
      <c r="WQ76" s="41"/>
      <c r="WR76" s="41"/>
      <c r="WS76" s="41"/>
      <c r="WT76" s="41"/>
      <c r="WU76" s="41"/>
      <c r="WV76" s="41"/>
      <c r="WW76" s="41"/>
      <c r="WX76" s="41"/>
      <c r="WY76" s="41"/>
      <c r="WZ76" s="41"/>
      <c r="XA76" s="41"/>
      <c r="XB76" s="41"/>
      <c r="XC76" s="41"/>
      <c r="XD76" s="41"/>
      <c r="XE76" s="41"/>
      <c r="XF76" s="41"/>
      <c r="XG76" s="41"/>
      <c r="XH76" s="41"/>
      <c r="XI76" s="41"/>
      <c r="XJ76" s="41"/>
      <c r="XK76" s="41"/>
      <c r="XL76" s="41"/>
      <c r="XM76" s="41"/>
      <c r="XN76" s="41"/>
      <c r="XO76" s="41"/>
      <c r="XP76" s="41"/>
      <c r="XQ76" s="41"/>
      <c r="XR76" s="41"/>
      <c r="XS76" s="41"/>
      <c r="XT76" s="41"/>
      <c r="XU76" s="41"/>
      <c r="XV76" s="41"/>
      <c r="XW76" s="41"/>
      <c r="XX76" s="41"/>
      <c r="XY76" s="41"/>
      <c r="XZ76" s="41"/>
      <c r="YA76" s="41"/>
      <c r="YB76" s="41"/>
      <c r="YC76" s="41"/>
      <c r="YD76" s="41"/>
      <c r="YE76" s="41"/>
      <c r="YF76" s="41"/>
      <c r="YG76" s="41"/>
      <c r="YH76" s="41"/>
      <c r="YI76" s="41"/>
      <c r="YJ76" s="41"/>
      <c r="YK76" s="41"/>
      <c r="YL76" s="41"/>
      <c r="YM76" s="41"/>
      <c r="YN76" s="41"/>
      <c r="YO76" s="41"/>
      <c r="YP76" s="41"/>
      <c r="YQ76" s="41"/>
      <c r="YR76" s="41"/>
      <c r="YS76" s="41"/>
      <c r="YT76" s="41"/>
      <c r="YU76" s="41"/>
      <c r="YV76" s="41"/>
      <c r="YW76" s="41"/>
      <c r="YX76" s="41"/>
      <c r="YY76" s="41"/>
      <c r="YZ76" s="41"/>
      <c r="ZA76" s="41"/>
      <c r="ZB76" s="41"/>
      <c r="ZC76" s="41"/>
      <c r="ZD76" s="41"/>
      <c r="ZE76" s="41"/>
      <c r="ZF76" s="41"/>
      <c r="ZG76" s="41"/>
      <c r="ZH76" s="41"/>
      <c r="ZI76" s="41"/>
      <c r="ZJ76" s="41"/>
      <c r="ZK76" s="41"/>
      <c r="ZL76" s="41"/>
      <c r="ZM76" s="41"/>
      <c r="ZN76" s="41"/>
      <c r="ZO76" s="41"/>
      <c r="ZP76" s="41"/>
      <c r="ZQ76" s="41"/>
      <c r="ZR76" s="41"/>
      <c r="ZS76" s="41"/>
      <c r="ZT76" s="41"/>
      <c r="ZU76" s="41"/>
      <c r="ZV76" s="41"/>
      <c r="ZW76" s="41"/>
      <c r="ZX76" s="41"/>
      <c r="ZY76" s="41"/>
      <c r="ZZ76" s="41"/>
      <c r="AAA76" s="41"/>
      <c r="AAB76" s="41"/>
      <c r="AAC76" s="41"/>
      <c r="AAD76" s="41"/>
      <c r="AAE76" s="41"/>
      <c r="AAF76" s="41"/>
      <c r="AAG76" s="41"/>
      <c r="AAH76" s="41"/>
      <c r="AAI76" s="41"/>
      <c r="AAJ76" s="41"/>
      <c r="AAK76" s="41"/>
      <c r="AAL76" s="41"/>
      <c r="AAM76" s="41"/>
      <c r="AAN76" s="41"/>
      <c r="AAO76" s="41"/>
      <c r="AAP76" s="41"/>
      <c r="AAQ76" s="41"/>
      <c r="AAR76" s="41"/>
      <c r="AAS76" s="41"/>
      <c r="AAT76" s="41"/>
      <c r="AAU76" s="41"/>
      <c r="AAV76" s="41"/>
      <c r="AAW76" s="41"/>
      <c r="AAX76" s="41"/>
      <c r="AAY76" s="41"/>
      <c r="AAZ76" s="41"/>
      <c r="ABA76" s="41"/>
      <c r="ABB76" s="41"/>
      <c r="ABC76" s="41"/>
      <c r="ABD76" s="41"/>
      <c r="ABE76" s="41"/>
      <c r="ABF76" s="41"/>
      <c r="ABG76" s="41"/>
      <c r="ABH76" s="41"/>
      <c r="ABI76" s="41"/>
      <c r="ABJ76" s="41"/>
      <c r="ABK76" s="41"/>
      <c r="ABL76" s="41"/>
      <c r="ABM76" s="41"/>
      <c r="ABN76" s="41"/>
      <c r="ABO76" s="41"/>
      <c r="ABP76" s="41"/>
      <c r="ABQ76" s="41"/>
      <c r="ABR76" s="41"/>
      <c r="ABS76" s="41"/>
      <c r="ABT76" s="41"/>
      <c r="ABU76" s="41"/>
      <c r="ABV76" s="41"/>
      <c r="ABW76" s="41"/>
      <c r="ABX76" s="41"/>
      <c r="ABY76" s="41"/>
      <c r="ABZ76" s="41"/>
      <c r="ACA76" s="41"/>
      <c r="ACB76" s="41"/>
      <c r="ACC76" s="41"/>
      <c r="ACD76" s="41"/>
      <c r="ACE76" s="41"/>
      <c r="ACF76" s="41"/>
      <c r="ACG76" s="41"/>
      <c r="ACH76" s="41"/>
      <c r="ACI76" s="41"/>
      <c r="ACJ76" s="41"/>
      <c r="ACK76" s="41"/>
      <c r="ACL76" s="41"/>
      <c r="ACM76" s="41"/>
      <c r="ACN76" s="41"/>
      <c r="ACO76" s="41"/>
      <c r="ACP76" s="41"/>
      <c r="ACQ76" s="41"/>
      <c r="ACR76" s="41"/>
      <c r="ACS76" s="41"/>
      <c r="ACT76" s="41"/>
      <c r="ACU76" s="41"/>
      <c r="ACV76" s="41"/>
      <c r="ACW76" s="41"/>
      <c r="ACX76" s="41"/>
      <c r="ACY76" s="41"/>
      <c r="ACZ76" s="41"/>
      <c r="ADA76" s="41"/>
      <c r="ADB76" s="41"/>
      <c r="ADC76" s="41"/>
      <c r="ADD76" s="41"/>
      <c r="ADE76" s="41"/>
      <c r="ADF76" s="41"/>
      <c r="ADG76" s="41"/>
      <c r="ADH76" s="41"/>
      <c r="ADI76" s="41"/>
      <c r="ADJ76" s="41"/>
      <c r="ADK76" s="41"/>
      <c r="ADL76" s="41"/>
      <c r="ADM76" s="41"/>
      <c r="ADN76" s="41"/>
      <c r="ADO76" s="41"/>
      <c r="ADP76" s="41"/>
      <c r="ADQ76" s="41"/>
      <c r="ADR76" s="41"/>
      <c r="ADS76" s="41"/>
      <c r="ADT76" s="41"/>
      <c r="ADU76" s="41"/>
      <c r="ADV76" s="41"/>
      <c r="ADW76" s="41"/>
      <c r="ADX76" s="41"/>
      <c r="ADY76" s="41"/>
      <c r="ADZ76" s="41"/>
      <c r="AEA76" s="41"/>
      <c r="AEB76" s="41"/>
      <c r="AEC76" s="41"/>
      <c r="AED76" s="41"/>
      <c r="AEE76" s="41"/>
      <c r="AEF76" s="41"/>
      <c r="AEG76" s="41"/>
      <c r="AEH76" s="41"/>
      <c r="AEI76" s="41"/>
      <c r="AEJ76" s="41"/>
      <c r="AEK76" s="41"/>
      <c r="AEL76" s="41"/>
      <c r="AEM76" s="41"/>
      <c r="AEN76" s="41"/>
      <c r="AEO76" s="41"/>
      <c r="AEP76" s="41"/>
      <c r="AEQ76" s="41"/>
      <c r="AER76" s="41"/>
      <c r="AES76" s="41"/>
      <c r="AET76" s="41"/>
      <c r="AEU76" s="41"/>
      <c r="AEV76" s="41"/>
      <c r="AEW76" s="41"/>
      <c r="AEX76" s="41"/>
      <c r="AEY76" s="41"/>
      <c r="AEZ76" s="41"/>
      <c r="AFA76" s="41"/>
      <c r="AFB76" s="41"/>
      <c r="AFC76" s="41"/>
      <c r="AFD76" s="41"/>
      <c r="AFE76" s="41"/>
      <c r="AFF76" s="41"/>
      <c r="AFG76" s="41"/>
      <c r="AFH76" s="41"/>
      <c r="AFI76" s="41"/>
      <c r="AFJ76" s="41"/>
      <c r="AFK76" s="41"/>
      <c r="AFL76" s="41"/>
      <c r="AFM76" s="41"/>
      <c r="AFN76" s="41"/>
      <c r="AFO76" s="41"/>
      <c r="AFP76" s="41"/>
      <c r="AFQ76" s="41"/>
      <c r="AFR76" s="41"/>
      <c r="AFS76" s="41"/>
      <c r="AFT76" s="41"/>
      <c r="AFU76" s="41"/>
      <c r="AFV76" s="41"/>
      <c r="AFW76" s="41"/>
      <c r="AFX76" s="41"/>
      <c r="AFY76" s="41"/>
      <c r="AFZ76" s="41"/>
      <c r="AGA76" s="41"/>
      <c r="AGB76" s="41"/>
      <c r="AGC76" s="41"/>
      <c r="AGD76" s="41"/>
      <c r="AGE76" s="41"/>
      <c r="AGF76" s="41"/>
      <c r="AGG76" s="41"/>
      <c r="AGH76" s="41"/>
      <c r="AGI76" s="41"/>
      <c r="AGJ76" s="41"/>
      <c r="AGK76" s="41"/>
      <c r="AGL76" s="41"/>
      <c r="AGM76" s="41"/>
      <c r="AGN76" s="41"/>
      <c r="AGO76" s="41"/>
      <c r="AGP76" s="41"/>
      <c r="AGQ76" s="41"/>
      <c r="AGR76" s="41"/>
      <c r="AGS76" s="41"/>
      <c r="AGT76" s="41"/>
      <c r="AGU76" s="41"/>
      <c r="AGV76" s="41"/>
      <c r="AGW76" s="41"/>
      <c r="AGX76" s="41"/>
      <c r="AGY76" s="41"/>
      <c r="AGZ76" s="41"/>
      <c r="AHA76" s="41"/>
      <c r="AHB76" s="41"/>
      <c r="AHC76" s="41"/>
      <c r="AHD76" s="41"/>
      <c r="AHE76" s="41"/>
      <c r="AHF76" s="41"/>
      <c r="AHG76" s="41"/>
      <c r="AHH76" s="41"/>
      <c r="AHI76" s="41"/>
      <c r="AHJ76" s="41"/>
      <c r="AHK76" s="41"/>
      <c r="AHL76" s="41"/>
      <c r="AHM76" s="41"/>
      <c r="AHN76" s="41"/>
      <c r="AHO76" s="41"/>
      <c r="AHP76" s="41"/>
      <c r="AHQ76" s="41"/>
      <c r="AHR76" s="41"/>
      <c r="AHS76" s="41"/>
      <c r="AHT76" s="41"/>
      <c r="AHU76" s="41"/>
      <c r="AHV76" s="41"/>
      <c r="AHW76" s="41"/>
      <c r="AHX76" s="41"/>
      <c r="AHY76" s="41"/>
      <c r="AHZ76" s="41"/>
      <c r="AIA76" s="41"/>
      <c r="AIB76" s="41"/>
      <c r="AIC76" s="41"/>
      <c r="AID76" s="41"/>
      <c r="AIE76" s="41"/>
      <c r="AIF76" s="41"/>
      <c r="AIG76" s="41"/>
      <c r="AIH76" s="41"/>
      <c r="AII76" s="41"/>
      <c r="AIJ76" s="41"/>
      <c r="AIK76" s="41"/>
      <c r="AIL76" s="41"/>
      <c r="AIM76" s="41"/>
      <c r="AIN76" s="41"/>
      <c r="AIO76" s="41"/>
      <c r="AIP76" s="41"/>
      <c r="AIQ76" s="41"/>
      <c r="AIR76" s="41"/>
      <c r="AIS76" s="41"/>
      <c r="AIT76" s="41"/>
      <c r="AIU76" s="41"/>
      <c r="AIV76" s="41"/>
      <c r="AIW76" s="41"/>
      <c r="AIX76" s="41"/>
      <c r="AIY76" s="41"/>
      <c r="AIZ76" s="41"/>
      <c r="AJA76" s="41"/>
      <c r="AJB76" s="41"/>
      <c r="AJC76" s="41"/>
      <c r="AJD76" s="41"/>
      <c r="AJE76" s="41"/>
      <c r="AJF76" s="41"/>
      <c r="AJG76" s="41"/>
      <c r="AJH76" s="41"/>
      <c r="AJI76" s="41"/>
      <c r="AJJ76" s="41"/>
      <c r="AJK76" s="41"/>
      <c r="AJL76" s="41"/>
      <c r="AJM76" s="41"/>
      <c r="AJN76" s="41"/>
      <c r="AJO76" s="41"/>
      <c r="AJP76" s="41"/>
      <c r="AJQ76" s="41"/>
      <c r="AJR76" s="41"/>
      <c r="AJS76" s="41"/>
      <c r="AJT76" s="41"/>
      <c r="AJU76" s="41"/>
      <c r="AJV76" s="41"/>
      <c r="AJW76" s="41"/>
      <c r="AJX76" s="41"/>
      <c r="AJY76" s="41"/>
      <c r="AJZ76" s="41"/>
      <c r="AKA76" s="41"/>
      <c r="AKB76" s="41"/>
      <c r="AKC76" s="41"/>
      <c r="AKD76" s="41"/>
      <c r="AKE76" s="41"/>
      <c r="AKF76" s="41"/>
      <c r="AKG76" s="41"/>
      <c r="AKH76" s="41"/>
      <c r="AKI76" s="41"/>
      <c r="AKJ76" s="41"/>
      <c r="AKK76" s="41"/>
      <c r="AKL76" s="41"/>
      <c r="AKM76" s="41"/>
      <c r="AKN76" s="41"/>
      <c r="AKO76" s="41"/>
      <c r="AKP76" s="41"/>
      <c r="AKQ76" s="41"/>
      <c r="AKR76" s="41"/>
      <c r="AKS76" s="41"/>
      <c r="AKT76" s="41"/>
      <c r="AKU76" s="41"/>
      <c r="AKV76" s="41"/>
      <c r="AKW76" s="41"/>
      <c r="AKX76" s="41"/>
      <c r="AKY76" s="41"/>
      <c r="AKZ76" s="41"/>
      <c r="ALA76" s="41"/>
      <c r="ALB76" s="41"/>
      <c r="ALC76" s="41"/>
      <c r="ALD76" s="41"/>
      <c r="ALE76" s="41"/>
      <c r="ALF76" s="41"/>
      <c r="ALG76" s="41"/>
      <c r="ALH76" s="41"/>
      <c r="ALI76" s="41"/>
      <c r="ALJ76" s="41"/>
      <c r="ALK76" s="41"/>
      <c r="ALL76" s="41"/>
      <c r="ALM76" s="41"/>
      <c r="ALN76" s="41"/>
      <c r="ALO76" s="41"/>
      <c r="ALP76" s="41"/>
      <c r="ALQ76" s="41"/>
      <c r="ALR76" s="41"/>
      <c r="ALS76" s="41"/>
      <c r="ALT76" s="41"/>
      <c r="ALU76" s="41"/>
      <c r="ALV76" s="41"/>
      <c r="ALW76" s="41"/>
      <c r="ALX76" s="41"/>
      <c r="ALY76" s="41"/>
      <c r="ALZ76" s="41"/>
      <c r="AMA76" s="41"/>
      <c r="AMB76" s="41"/>
      <c r="AMC76" s="41"/>
      <c r="AMD76" s="41"/>
      <c r="AME76" s="41"/>
      <c r="AMF76" s="41"/>
      <c r="AMG76" s="41"/>
      <c r="AMH76" s="41"/>
      <c r="AMI76" s="41"/>
      <c r="AMJ76" s="41"/>
      <c r="AMK76" s="41"/>
    </row>
    <row r="77" spans="1:1025" s="119" customFormat="1" ht="80.25" hidden="1" customHeight="1" x14ac:dyDescent="0.25">
      <c r="A77" s="28" t="s">
        <v>422</v>
      </c>
      <c r="B77" s="148" t="s">
        <v>179</v>
      </c>
      <c r="C77" s="139">
        <v>9.5559999999999992</v>
      </c>
      <c r="D77" s="155"/>
      <c r="E77" s="156"/>
      <c r="F77" s="139"/>
      <c r="G77" s="53" t="s">
        <v>88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  <c r="KR77" s="41"/>
      <c r="KS77" s="41"/>
      <c r="KT77" s="41"/>
      <c r="KU77" s="41"/>
      <c r="KV77" s="41"/>
      <c r="KW77" s="41"/>
      <c r="KX77" s="41"/>
      <c r="KY77" s="41"/>
      <c r="KZ77" s="41"/>
      <c r="LA77" s="41"/>
      <c r="LB77" s="41"/>
      <c r="LC77" s="41"/>
      <c r="LD77" s="41"/>
      <c r="LE77" s="41"/>
      <c r="LF77" s="41"/>
      <c r="LG77" s="41"/>
      <c r="LH77" s="41"/>
      <c r="LI77" s="41"/>
      <c r="LJ77" s="41"/>
      <c r="LK77" s="41"/>
      <c r="LL77" s="41"/>
      <c r="LM77" s="41"/>
      <c r="LN77" s="41"/>
      <c r="LO77" s="41"/>
      <c r="LP77" s="41"/>
      <c r="LQ77" s="41"/>
      <c r="LR77" s="41"/>
      <c r="LS77" s="41"/>
      <c r="LT77" s="41"/>
      <c r="LU77" s="41"/>
      <c r="LV77" s="41"/>
      <c r="LW77" s="41"/>
      <c r="LX77" s="41"/>
      <c r="LY77" s="41"/>
      <c r="LZ77" s="41"/>
      <c r="MA77" s="41"/>
      <c r="MB77" s="41"/>
      <c r="MC77" s="41"/>
      <c r="MD77" s="41"/>
      <c r="ME77" s="41"/>
      <c r="MF77" s="41"/>
      <c r="MG77" s="41"/>
      <c r="MH77" s="41"/>
      <c r="MI77" s="41"/>
      <c r="MJ77" s="41"/>
      <c r="MK77" s="41"/>
      <c r="ML77" s="41"/>
      <c r="MM77" s="41"/>
      <c r="MN77" s="41"/>
      <c r="MO77" s="41"/>
      <c r="MP77" s="41"/>
      <c r="MQ77" s="41"/>
      <c r="MR77" s="41"/>
      <c r="MS77" s="41"/>
      <c r="MT77" s="41"/>
      <c r="MU77" s="41"/>
      <c r="MV77" s="41"/>
      <c r="MW77" s="41"/>
      <c r="MX77" s="41"/>
      <c r="MY77" s="41"/>
      <c r="MZ77" s="41"/>
      <c r="NA77" s="41"/>
      <c r="NB77" s="41"/>
      <c r="NC77" s="41"/>
      <c r="ND77" s="41"/>
      <c r="NE77" s="41"/>
      <c r="NF77" s="41"/>
      <c r="NG77" s="41"/>
      <c r="NH77" s="41"/>
      <c r="NI77" s="41"/>
      <c r="NJ77" s="41"/>
      <c r="NK77" s="41"/>
      <c r="NL77" s="41"/>
      <c r="NM77" s="41"/>
      <c r="NN77" s="41"/>
      <c r="NO77" s="41"/>
      <c r="NP77" s="41"/>
      <c r="NQ77" s="41"/>
      <c r="NR77" s="41"/>
      <c r="NS77" s="41"/>
      <c r="NT77" s="41"/>
      <c r="NU77" s="41"/>
      <c r="NV77" s="41"/>
      <c r="NW77" s="41"/>
      <c r="NX77" s="41"/>
      <c r="NY77" s="41"/>
      <c r="NZ77" s="41"/>
      <c r="OA77" s="41"/>
      <c r="OB77" s="41"/>
      <c r="OC77" s="41"/>
      <c r="OD77" s="41"/>
      <c r="OE77" s="41"/>
      <c r="OF77" s="41"/>
      <c r="OG77" s="41"/>
      <c r="OH77" s="41"/>
      <c r="OI77" s="41"/>
      <c r="OJ77" s="41"/>
      <c r="OK77" s="41"/>
      <c r="OL77" s="41"/>
      <c r="OM77" s="41"/>
      <c r="ON77" s="41"/>
      <c r="OO77" s="41"/>
      <c r="OP77" s="41"/>
      <c r="OQ77" s="41"/>
      <c r="OR77" s="41"/>
      <c r="OS77" s="41"/>
      <c r="OT77" s="41"/>
      <c r="OU77" s="41"/>
      <c r="OV77" s="41"/>
      <c r="OW77" s="41"/>
      <c r="OX77" s="41"/>
      <c r="OY77" s="41"/>
      <c r="OZ77" s="41"/>
      <c r="PA77" s="41"/>
      <c r="PB77" s="41"/>
      <c r="PC77" s="41"/>
      <c r="PD77" s="41"/>
      <c r="PE77" s="41"/>
      <c r="PF77" s="41"/>
      <c r="PG77" s="41"/>
      <c r="PH77" s="41"/>
      <c r="PI77" s="41"/>
      <c r="PJ77" s="41"/>
      <c r="PK77" s="41"/>
      <c r="PL77" s="41"/>
      <c r="PM77" s="41"/>
      <c r="PN77" s="41"/>
      <c r="PO77" s="41"/>
      <c r="PP77" s="41"/>
      <c r="PQ77" s="41"/>
      <c r="PR77" s="41"/>
      <c r="PS77" s="41"/>
      <c r="PT77" s="41"/>
      <c r="PU77" s="41"/>
      <c r="PV77" s="41"/>
      <c r="PW77" s="41"/>
      <c r="PX77" s="41"/>
      <c r="PY77" s="41"/>
      <c r="PZ77" s="41"/>
      <c r="QA77" s="41"/>
      <c r="QB77" s="41"/>
      <c r="QC77" s="41"/>
      <c r="QD77" s="41"/>
      <c r="QE77" s="41"/>
      <c r="QF77" s="41"/>
      <c r="QG77" s="41"/>
      <c r="QH77" s="41"/>
      <c r="QI77" s="41"/>
      <c r="QJ77" s="41"/>
      <c r="QK77" s="41"/>
      <c r="QL77" s="41"/>
      <c r="QM77" s="41"/>
      <c r="QN77" s="41"/>
      <c r="QO77" s="41"/>
      <c r="QP77" s="41"/>
      <c r="QQ77" s="41"/>
      <c r="QR77" s="41"/>
      <c r="QS77" s="41"/>
      <c r="QT77" s="41"/>
      <c r="QU77" s="41"/>
      <c r="QV77" s="41"/>
      <c r="QW77" s="41"/>
      <c r="QX77" s="41"/>
      <c r="QY77" s="41"/>
      <c r="QZ77" s="41"/>
      <c r="RA77" s="41"/>
      <c r="RB77" s="41"/>
      <c r="RC77" s="41"/>
      <c r="RD77" s="41"/>
      <c r="RE77" s="41"/>
      <c r="RF77" s="41"/>
      <c r="RG77" s="41"/>
      <c r="RH77" s="41"/>
      <c r="RI77" s="41"/>
      <c r="RJ77" s="41"/>
      <c r="RK77" s="41"/>
      <c r="RL77" s="41"/>
      <c r="RM77" s="41"/>
      <c r="RN77" s="41"/>
      <c r="RO77" s="41"/>
      <c r="RP77" s="41"/>
      <c r="RQ77" s="41"/>
      <c r="RR77" s="41"/>
      <c r="RS77" s="41"/>
      <c r="RT77" s="41"/>
      <c r="RU77" s="41"/>
      <c r="RV77" s="41"/>
      <c r="RW77" s="41"/>
      <c r="RX77" s="41"/>
      <c r="RY77" s="41"/>
      <c r="RZ77" s="41"/>
      <c r="SA77" s="41"/>
      <c r="SB77" s="41"/>
      <c r="SC77" s="41"/>
      <c r="SD77" s="41"/>
      <c r="SE77" s="41"/>
      <c r="SF77" s="41"/>
      <c r="SG77" s="41"/>
      <c r="SH77" s="41"/>
      <c r="SI77" s="41"/>
      <c r="SJ77" s="41"/>
      <c r="SK77" s="41"/>
      <c r="SL77" s="41"/>
      <c r="SM77" s="41"/>
      <c r="SN77" s="41"/>
      <c r="SO77" s="41"/>
      <c r="SP77" s="41"/>
      <c r="SQ77" s="41"/>
      <c r="SR77" s="41"/>
      <c r="SS77" s="41"/>
      <c r="ST77" s="41"/>
      <c r="SU77" s="41"/>
      <c r="SV77" s="41"/>
      <c r="SW77" s="41"/>
      <c r="SX77" s="41"/>
      <c r="SY77" s="41"/>
      <c r="SZ77" s="41"/>
      <c r="TA77" s="41"/>
      <c r="TB77" s="41"/>
      <c r="TC77" s="41"/>
      <c r="TD77" s="41"/>
      <c r="TE77" s="41"/>
      <c r="TF77" s="41"/>
      <c r="TG77" s="41"/>
      <c r="TH77" s="41"/>
      <c r="TI77" s="41"/>
      <c r="TJ77" s="41"/>
      <c r="TK77" s="41"/>
      <c r="TL77" s="41"/>
      <c r="TM77" s="41"/>
      <c r="TN77" s="41"/>
      <c r="TO77" s="41"/>
      <c r="TP77" s="41"/>
      <c r="TQ77" s="41"/>
      <c r="TR77" s="41"/>
      <c r="TS77" s="41"/>
      <c r="TT77" s="41"/>
      <c r="TU77" s="41"/>
      <c r="TV77" s="41"/>
      <c r="TW77" s="41"/>
      <c r="TX77" s="41"/>
      <c r="TY77" s="41"/>
      <c r="TZ77" s="41"/>
      <c r="UA77" s="41"/>
      <c r="UB77" s="41"/>
      <c r="UC77" s="41"/>
      <c r="UD77" s="41"/>
      <c r="UE77" s="41"/>
      <c r="UF77" s="41"/>
      <c r="UG77" s="41"/>
      <c r="UH77" s="41"/>
      <c r="UI77" s="41"/>
      <c r="UJ77" s="41"/>
      <c r="UK77" s="41"/>
      <c r="UL77" s="41"/>
      <c r="UM77" s="41"/>
      <c r="UN77" s="41"/>
      <c r="UO77" s="41"/>
      <c r="UP77" s="41"/>
      <c r="UQ77" s="41"/>
      <c r="UR77" s="41"/>
      <c r="US77" s="41"/>
      <c r="UT77" s="41"/>
      <c r="UU77" s="41"/>
      <c r="UV77" s="41"/>
      <c r="UW77" s="41"/>
      <c r="UX77" s="41"/>
      <c r="UY77" s="41"/>
      <c r="UZ77" s="41"/>
      <c r="VA77" s="41"/>
      <c r="VB77" s="41"/>
      <c r="VC77" s="41"/>
      <c r="VD77" s="41"/>
      <c r="VE77" s="41"/>
      <c r="VF77" s="41"/>
      <c r="VG77" s="41"/>
      <c r="VH77" s="41"/>
      <c r="VI77" s="41"/>
      <c r="VJ77" s="41"/>
      <c r="VK77" s="41"/>
      <c r="VL77" s="41"/>
      <c r="VM77" s="41"/>
      <c r="VN77" s="41"/>
      <c r="VO77" s="41"/>
      <c r="VP77" s="41"/>
      <c r="VQ77" s="41"/>
      <c r="VR77" s="41"/>
      <c r="VS77" s="41"/>
      <c r="VT77" s="41"/>
      <c r="VU77" s="41"/>
      <c r="VV77" s="41"/>
      <c r="VW77" s="41"/>
      <c r="VX77" s="41"/>
      <c r="VY77" s="41"/>
      <c r="VZ77" s="41"/>
      <c r="WA77" s="41"/>
      <c r="WB77" s="41"/>
      <c r="WC77" s="41"/>
      <c r="WD77" s="41"/>
      <c r="WE77" s="41"/>
      <c r="WF77" s="41"/>
      <c r="WG77" s="41"/>
      <c r="WH77" s="41"/>
      <c r="WI77" s="41"/>
      <c r="WJ77" s="41"/>
      <c r="WK77" s="41"/>
      <c r="WL77" s="41"/>
      <c r="WM77" s="41"/>
      <c r="WN77" s="41"/>
      <c r="WO77" s="41"/>
      <c r="WP77" s="41"/>
      <c r="WQ77" s="41"/>
      <c r="WR77" s="41"/>
      <c r="WS77" s="41"/>
      <c r="WT77" s="41"/>
      <c r="WU77" s="41"/>
      <c r="WV77" s="41"/>
      <c r="WW77" s="41"/>
      <c r="WX77" s="41"/>
      <c r="WY77" s="41"/>
      <c r="WZ77" s="41"/>
      <c r="XA77" s="41"/>
      <c r="XB77" s="41"/>
      <c r="XC77" s="41"/>
      <c r="XD77" s="41"/>
      <c r="XE77" s="41"/>
      <c r="XF77" s="41"/>
      <c r="XG77" s="41"/>
      <c r="XH77" s="41"/>
      <c r="XI77" s="41"/>
      <c r="XJ77" s="41"/>
      <c r="XK77" s="41"/>
      <c r="XL77" s="41"/>
      <c r="XM77" s="41"/>
      <c r="XN77" s="41"/>
      <c r="XO77" s="41"/>
      <c r="XP77" s="41"/>
      <c r="XQ77" s="41"/>
      <c r="XR77" s="41"/>
      <c r="XS77" s="41"/>
      <c r="XT77" s="41"/>
      <c r="XU77" s="41"/>
      <c r="XV77" s="41"/>
      <c r="XW77" s="41"/>
      <c r="XX77" s="41"/>
      <c r="XY77" s="41"/>
      <c r="XZ77" s="41"/>
      <c r="YA77" s="41"/>
      <c r="YB77" s="41"/>
      <c r="YC77" s="41"/>
      <c r="YD77" s="41"/>
      <c r="YE77" s="41"/>
      <c r="YF77" s="41"/>
      <c r="YG77" s="41"/>
      <c r="YH77" s="41"/>
      <c r="YI77" s="41"/>
      <c r="YJ77" s="41"/>
      <c r="YK77" s="41"/>
      <c r="YL77" s="41"/>
      <c r="YM77" s="41"/>
      <c r="YN77" s="41"/>
      <c r="YO77" s="41"/>
      <c r="YP77" s="41"/>
      <c r="YQ77" s="41"/>
      <c r="YR77" s="41"/>
      <c r="YS77" s="41"/>
      <c r="YT77" s="41"/>
      <c r="YU77" s="41"/>
      <c r="YV77" s="41"/>
      <c r="YW77" s="41"/>
      <c r="YX77" s="41"/>
      <c r="YY77" s="41"/>
      <c r="YZ77" s="41"/>
      <c r="ZA77" s="41"/>
      <c r="ZB77" s="41"/>
      <c r="ZC77" s="41"/>
      <c r="ZD77" s="41"/>
      <c r="ZE77" s="41"/>
      <c r="ZF77" s="41"/>
      <c r="ZG77" s="41"/>
      <c r="ZH77" s="41"/>
      <c r="ZI77" s="41"/>
      <c r="ZJ77" s="41"/>
      <c r="ZK77" s="41"/>
      <c r="ZL77" s="41"/>
      <c r="ZM77" s="41"/>
      <c r="ZN77" s="41"/>
      <c r="ZO77" s="41"/>
      <c r="ZP77" s="41"/>
      <c r="ZQ77" s="41"/>
      <c r="ZR77" s="41"/>
      <c r="ZS77" s="41"/>
      <c r="ZT77" s="41"/>
      <c r="ZU77" s="41"/>
      <c r="ZV77" s="41"/>
      <c r="ZW77" s="41"/>
      <c r="ZX77" s="41"/>
      <c r="ZY77" s="41"/>
      <c r="ZZ77" s="41"/>
      <c r="AAA77" s="41"/>
      <c r="AAB77" s="41"/>
      <c r="AAC77" s="41"/>
      <c r="AAD77" s="41"/>
      <c r="AAE77" s="41"/>
      <c r="AAF77" s="41"/>
      <c r="AAG77" s="41"/>
      <c r="AAH77" s="41"/>
      <c r="AAI77" s="41"/>
      <c r="AAJ77" s="41"/>
      <c r="AAK77" s="41"/>
      <c r="AAL77" s="41"/>
      <c r="AAM77" s="41"/>
      <c r="AAN77" s="41"/>
      <c r="AAO77" s="41"/>
      <c r="AAP77" s="41"/>
      <c r="AAQ77" s="41"/>
      <c r="AAR77" s="41"/>
      <c r="AAS77" s="41"/>
      <c r="AAT77" s="41"/>
      <c r="AAU77" s="41"/>
      <c r="AAV77" s="41"/>
      <c r="AAW77" s="41"/>
      <c r="AAX77" s="41"/>
      <c r="AAY77" s="41"/>
      <c r="AAZ77" s="41"/>
      <c r="ABA77" s="41"/>
      <c r="ABB77" s="41"/>
      <c r="ABC77" s="41"/>
      <c r="ABD77" s="41"/>
      <c r="ABE77" s="41"/>
      <c r="ABF77" s="41"/>
      <c r="ABG77" s="41"/>
      <c r="ABH77" s="41"/>
      <c r="ABI77" s="41"/>
      <c r="ABJ77" s="41"/>
      <c r="ABK77" s="41"/>
      <c r="ABL77" s="41"/>
      <c r="ABM77" s="41"/>
      <c r="ABN77" s="41"/>
      <c r="ABO77" s="41"/>
      <c r="ABP77" s="41"/>
      <c r="ABQ77" s="41"/>
      <c r="ABR77" s="41"/>
      <c r="ABS77" s="41"/>
      <c r="ABT77" s="41"/>
      <c r="ABU77" s="41"/>
      <c r="ABV77" s="41"/>
      <c r="ABW77" s="41"/>
      <c r="ABX77" s="41"/>
      <c r="ABY77" s="41"/>
      <c r="ABZ77" s="41"/>
      <c r="ACA77" s="41"/>
      <c r="ACB77" s="41"/>
      <c r="ACC77" s="41"/>
      <c r="ACD77" s="41"/>
      <c r="ACE77" s="41"/>
      <c r="ACF77" s="41"/>
      <c r="ACG77" s="41"/>
      <c r="ACH77" s="41"/>
      <c r="ACI77" s="41"/>
      <c r="ACJ77" s="41"/>
      <c r="ACK77" s="41"/>
      <c r="ACL77" s="41"/>
      <c r="ACM77" s="41"/>
      <c r="ACN77" s="41"/>
      <c r="ACO77" s="41"/>
      <c r="ACP77" s="41"/>
      <c r="ACQ77" s="41"/>
      <c r="ACR77" s="41"/>
      <c r="ACS77" s="41"/>
      <c r="ACT77" s="41"/>
      <c r="ACU77" s="41"/>
      <c r="ACV77" s="41"/>
      <c r="ACW77" s="41"/>
      <c r="ACX77" s="41"/>
      <c r="ACY77" s="41"/>
      <c r="ACZ77" s="41"/>
      <c r="ADA77" s="41"/>
      <c r="ADB77" s="41"/>
      <c r="ADC77" s="41"/>
      <c r="ADD77" s="41"/>
      <c r="ADE77" s="41"/>
      <c r="ADF77" s="41"/>
      <c r="ADG77" s="41"/>
      <c r="ADH77" s="41"/>
      <c r="ADI77" s="41"/>
      <c r="ADJ77" s="41"/>
      <c r="ADK77" s="41"/>
      <c r="ADL77" s="41"/>
      <c r="ADM77" s="41"/>
      <c r="ADN77" s="41"/>
      <c r="ADO77" s="41"/>
      <c r="ADP77" s="41"/>
      <c r="ADQ77" s="41"/>
      <c r="ADR77" s="41"/>
      <c r="ADS77" s="41"/>
      <c r="ADT77" s="41"/>
      <c r="ADU77" s="41"/>
      <c r="ADV77" s="41"/>
      <c r="ADW77" s="41"/>
      <c r="ADX77" s="41"/>
      <c r="ADY77" s="41"/>
      <c r="ADZ77" s="41"/>
      <c r="AEA77" s="41"/>
      <c r="AEB77" s="41"/>
      <c r="AEC77" s="41"/>
      <c r="AED77" s="41"/>
      <c r="AEE77" s="41"/>
      <c r="AEF77" s="41"/>
      <c r="AEG77" s="41"/>
      <c r="AEH77" s="41"/>
      <c r="AEI77" s="41"/>
      <c r="AEJ77" s="41"/>
      <c r="AEK77" s="41"/>
      <c r="AEL77" s="41"/>
      <c r="AEM77" s="41"/>
      <c r="AEN77" s="41"/>
      <c r="AEO77" s="41"/>
      <c r="AEP77" s="41"/>
      <c r="AEQ77" s="41"/>
      <c r="AER77" s="41"/>
      <c r="AES77" s="41"/>
      <c r="AET77" s="41"/>
      <c r="AEU77" s="41"/>
      <c r="AEV77" s="41"/>
      <c r="AEW77" s="41"/>
      <c r="AEX77" s="41"/>
      <c r="AEY77" s="41"/>
      <c r="AEZ77" s="41"/>
      <c r="AFA77" s="41"/>
      <c r="AFB77" s="41"/>
      <c r="AFC77" s="41"/>
      <c r="AFD77" s="41"/>
      <c r="AFE77" s="41"/>
      <c r="AFF77" s="41"/>
      <c r="AFG77" s="41"/>
      <c r="AFH77" s="41"/>
      <c r="AFI77" s="41"/>
      <c r="AFJ77" s="41"/>
      <c r="AFK77" s="41"/>
      <c r="AFL77" s="41"/>
      <c r="AFM77" s="41"/>
      <c r="AFN77" s="41"/>
      <c r="AFO77" s="41"/>
      <c r="AFP77" s="41"/>
      <c r="AFQ77" s="41"/>
      <c r="AFR77" s="41"/>
      <c r="AFS77" s="41"/>
      <c r="AFT77" s="41"/>
      <c r="AFU77" s="41"/>
      <c r="AFV77" s="41"/>
      <c r="AFW77" s="41"/>
      <c r="AFX77" s="41"/>
      <c r="AFY77" s="41"/>
      <c r="AFZ77" s="41"/>
      <c r="AGA77" s="41"/>
      <c r="AGB77" s="41"/>
      <c r="AGC77" s="41"/>
      <c r="AGD77" s="41"/>
      <c r="AGE77" s="41"/>
      <c r="AGF77" s="41"/>
      <c r="AGG77" s="41"/>
      <c r="AGH77" s="41"/>
      <c r="AGI77" s="41"/>
      <c r="AGJ77" s="41"/>
      <c r="AGK77" s="41"/>
      <c r="AGL77" s="41"/>
      <c r="AGM77" s="41"/>
      <c r="AGN77" s="41"/>
      <c r="AGO77" s="41"/>
      <c r="AGP77" s="41"/>
      <c r="AGQ77" s="41"/>
      <c r="AGR77" s="41"/>
      <c r="AGS77" s="41"/>
      <c r="AGT77" s="41"/>
      <c r="AGU77" s="41"/>
      <c r="AGV77" s="41"/>
      <c r="AGW77" s="41"/>
      <c r="AGX77" s="41"/>
      <c r="AGY77" s="41"/>
      <c r="AGZ77" s="41"/>
      <c r="AHA77" s="41"/>
      <c r="AHB77" s="41"/>
      <c r="AHC77" s="41"/>
      <c r="AHD77" s="41"/>
      <c r="AHE77" s="41"/>
      <c r="AHF77" s="41"/>
      <c r="AHG77" s="41"/>
      <c r="AHH77" s="41"/>
      <c r="AHI77" s="41"/>
      <c r="AHJ77" s="41"/>
      <c r="AHK77" s="41"/>
      <c r="AHL77" s="41"/>
      <c r="AHM77" s="41"/>
      <c r="AHN77" s="41"/>
      <c r="AHO77" s="41"/>
      <c r="AHP77" s="41"/>
      <c r="AHQ77" s="41"/>
      <c r="AHR77" s="41"/>
      <c r="AHS77" s="41"/>
      <c r="AHT77" s="41"/>
      <c r="AHU77" s="41"/>
      <c r="AHV77" s="41"/>
      <c r="AHW77" s="41"/>
      <c r="AHX77" s="41"/>
      <c r="AHY77" s="41"/>
      <c r="AHZ77" s="41"/>
      <c r="AIA77" s="41"/>
      <c r="AIB77" s="41"/>
      <c r="AIC77" s="41"/>
      <c r="AID77" s="41"/>
      <c r="AIE77" s="41"/>
      <c r="AIF77" s="41"/>
      <c r="AIG77" s="41"/>
      <c r="AIH77" s="41"/>
      <c r="AII77" s="41"/>
      <c r="AIJ77" s="41"/>
      <c r="AIK77" s="41"/>
      <c r="AIL77" s="41"/>
      <c r="AIM77" s="41"/>
      <c r="AIN77" s="41"/>
      <c r="AIO77" s="41"/>
      <c r="AIP77" s="41"/>
      <c r="AIQ77" s="41"/>
      <c r="AIR77" s="41"/>
      <c r="AIS77" s="41"/>
      <c r="AIT77" s="41"/>
      <c r="AIU77" s="41"/>
      <c r="AIV77" s="41"/>
      <c r="AIW77" s="41"/>
      <c r="AIX77" s="41"/>
      <c r="AIY77" s="41"/>
      <c r="AIZ77" s="41"/>
      <c r="AJA77" s="41"/>
      <c r="AJB77" s="41"/>
      <c r="AJC77" s="41"/>
      <c r="AJD77" s="41"/>
      <c r="AJE77" s="41"/>
      <c r="AJF77" s="41"/>
      <c r="AJG77" s="41"/>
      <c r="AJH77" s="41"/>
      <c r="AJI77" s="41"/>
      <c r="AJJ77" s="41"/>
      <c r="AJK77" s="41"/>
      <c r="AJL77" s="41"/>
      <c r="AJM77" s="41"/>
      <c r="AJN77" s="41"/>
      <c r="AJO77" s="41"/>
      <c r="AJP77" s="41"/>
      <c r="AJQ77" s="41"/>
      <c r="AJR77" s="41"/>
      <c r="AJS77" s="41"/>
      <c r="AJT77" s="41"/>
      <c r="AJU77" s="41"/>
      <c r="AJV77" s="41"/>
      <c r="AJW77" s="41"/>
      <c r="AJX77" s="41"/>
      <c r="AJY77" s="41"/>
      <c r="AJZ77" s="41"/>
      <c r="AKA77" s="41"/>
      <c r="AKB77" s="41"/>
      <c r="AKC77" s="41"/>
      <c r="AKD77" s="41"/>
      <c r="AKE77" s="41"/>
      <c r="AKF77" s="41"/>
      <c r="AKG77" s="41"/>
      <c r="AKH77" s="41"/>
      <c r="AKI77" s="41"/>
      <c r="AKJ77" s="41"/>
      <c r="AKK77" s="41"/>
      <c r="AKL77" s="41"/>
      <c r="AKM77" s="41"/>
      <c r="AKN77" s="41"/>
      <c r="AKO77" s="41"/>
      <c r="AKP77" s="41"/>
      <c r="AKQ77" s="41"/>
      <c r="AKR77" s="41"/>
      <c r="AKS77" s="41"/>
      <c r="AKT77" s="41"/>
      <c r="AKU77" s="41"/>
      <c r="AKV77" s="41"/>
      <c r="AKW77" s="41"/>
      <c r="AKX77" s="41"/>
      <c r="AKY77" s="41"/>
      <c r="AKZ77" s="41"/>
      <c r="ALA77" s="41"/>
      <c r="ALB77" s="41"/>
      <c r="ALC77" s="41"/>
      <c r="ALD77" s="41"/>
      <c r="ALE77" s="41"/>
      <c r="ALF77" s="41"/>
      <c r="ALG77" s="41"/>
      <c r="ALH77" s="41"/>
      <c r="ALI77" s="41"/>
      <c r="ALJ77" s="41"/>
      <c r="ALK77" s="41"/>
      <c r="ALL77" s="41"/>
      <c r="ALM77" s="41"/>
      <c r="ALN77" s="41"/>
      <c r="ALO77" s="41"/>
      <c r="ALP77" s="41"/>
      <c r="ALQ77" s="41"/>
      <c r="ALR77" s="41"/>
      <c r="ALS77" s="41"/>
      <c r="ALT77" s="41"/>
      <c r="ALU77" s="41"/>
      <c r="ALV77" s="41"/>
      <c r="ALW77" s="41"/>
      <c r="ALX77" s="41"/>
      <c r="ALY77" s="41"/>
      <c r="ALZ77" s="41"/>
      <c r="AMA77" s="41"/>
      <c r="AMB77" s="41"/>
      <c r="AMC77" s="41"/>
      <c r="AMD77" s="41"/>
      <c r="AME77" s="41"/>
      <c r="AMF77" s="41"/>
      <c r="AMG77" s="41"/>
      <c r="AMH77" s="41"/>
      <c r="AMI77" s="41"/>
      <c r="AMJ77" s="41"/>
      <c r="AMK77" s="41"/>
    </row>
    <row r="78" spans="1:1025" s="119" customFormat="1" ht="102.75" hidden="1" customHeight="1" x14ac:dyDescent="0.25">
      <c r="A78" s="28" t="s">
        <v>423</v>
      </c>
      <c r="B78" s="148" t="s">
        <v>424</v>
      </c>
      <c r="C78" s="139">
        <v>1500</v>
      </c>
      <c r="D78" s="155"/>
      <c r="E78" s="156"/>
      <c r="F78" s="139"/>
      <c r="G78" s="53" t="s">
        <v>88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  <c r="KW78" s="41"/>
      <c r="KX78" s="41"/>
      <c r="KY78" s="41"/>
      <c r="KZ78" s="41"/>
      <c r="LA78" s="41"/>
      <c r="LB78" s="41"/>
      <c r="LC78" s="41"/>
      <c r="LD78" s="41"/>
      <c r="LE78" s="41"/>
      <c r="LF78" s="41"/>
      <c r="LG78" s="41"/>
      <c r="LH78" s="41"/>
      <c r="LI78" s="41"/>
      <c r="LJ78" s="41"/>
      <c r="LK78" s="41"/>
      <c r="LL78" s="41"/>
      <c r="LM78" s="41"/>
      <c r="LN78" s="41"/>
      <c r="LO78" s="41"/>
      <c r="LP78" s="41"/>
      <c r="LQ78" s="41"/>
      <c r="LR78" s="41"/>
      <c r="LS78" s="41"/>
      <c r="LT78" s="41"/>
      <c r="LU78" s="41"/>
      <c r="LV78" s="41"/>
      <c r="LW78" s="41"/>
      <c r="LX78" s="41"/>
      <c r="LY78" s="41"/>
      <c r="LZ78" s="41"/>
      <c r="MA78" s="41"/>
      <c r="MB78" s="41"/>
      <c r="MC78" s="41"/>
      <c r="MD78" s="41"/>
      <c r="ME78" s="41"/>
      <c r="MF78" s="41"/>
      <c r="MG78" s="41"/>
      <c r="MH78" s="41"/>
      <c r="MI78" s="41"/>
      <c r="MJ78" s="41"/>
      <c r="MK78" s="41"/>
      <c r="ML78" s="41"/>
      <c r="MM78" s="41"/>
      <c r="MN78" s="41"/>
      <c r="MO78" s="41"/>
      <c r="MP78" s="41"/>
      <c r="MQ78" s="41"/>
      <c r="MR78" s="41"/>
      <c r="MS78" s="41"/>
      <c r="MT78" s="41"/>
      <c r="MU78" s="41"/>
      <c r="MV78" s="41"/>
      <c r="MW78" s="41"/>
      <c r="MX78" s="41"/>
      <c r="MY78" s="41"/>
      <c r="MZ78" s="41"/>
      <c r="NA78" s="41"/>
      <c r="NB78" s="41"/>
      <c r="NC78" s="41"/>
      <c r="ND78" s="41"/>
      <c r="NE78" s="41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  <c r="OJ78" s="41"/>
      <c r="OK78" s="41"/>
      <c r="OL78" s="41"/>
      <c r="OM78" s="41"/>
      <c r="ON78" s="41"/>
      <c r="OO78" s="41"/>
      <c r="OP78" s="41"/>
      <c r="OQ78" s="41"/>
      <c r="OR78" s="41"/>
      <c r="OS78" s="41"/>
      <c r="OT78" s="41"/>
      <c r="OU78" s="41"/>
      <c r="OV78" s="41"/>
      <c r="OW78" s="41"/>
      <c r="OX78" s="41"/>
      <c r="OY78" s="41"/>
      <c r="OZ78" s="41"/>
      <c r="PA78" s="41"/>
      <c r="PB78" s="41"/>
      <c r="PC78" s="41"/>
      <c r="PD78" s="41"/>
      <c r="PE78" s="41"/>
      <c r="PF78" s="41"/>
      <c r="PG78" s="41"/>
      <c r="PH78" s="41"/>
      <c r="PI78" s="41"/>
      <c r="PJ78" s="41"/>
      <c r="PK78" s="41"/>
      <c r="PL78" s="41"/>
      <c r="PM78" s="41"/>
      <c r="PN78" s="41"/>
      <c r="PO78" s="41"/>
      <c r="PP78" s="41"/>
      <c r="PQ78" s="41"/>
      <c r="PR78" s="41"/>
      <c r="PS78" s="41"/>
      <c r="PT78" s="41"/>
      <c r="PU78" s="41"/>
      <c r="PV78" s="41"/>
      <c r="PW78" s="41"/>
      <c r="PX78" s="41"/>
      <c r="PY78" s="41"/>
      <c r="PZ78" s="41"/>
      <c r="QA78" s="41"/>
      <c r="QB78" s="41"/>
      <c r="QC78" s="41"/>
      <c r="QD78" s="41"/>
      <c r="QE78" s="41"/>
      <c r="QF78" s="41"/>
      <c r="QG78" s="41"/>
      <c r="QH78" s="41"/>
      <c r="QI78" s="41"/>
      <c r="QJ78" s="41"/>
      <c r="QK78" s="41"/>
      <c r="QL78" s="41"/>
      <c r="QM78" s="41"/>
      <c r="QN78" s="41"/>
      <c r="QO78" s="41"/>
      <c r="QP78" s="41"/>
      <c r="QQ78" s="41"/>
      <c r="QR78" s="41"/>
      <c r="QS78" s="41"/>
      <c r="QT78" s="41"/>
      <c r="QU78" s="41"/>
      <c r="QV78" s="41"/>
      <c r="QW78" s="41"/>
      <c r="QX78" s="41"/>
      <c r="QY78" s="41"/>
      <c r="QZ78" s="41"/>
      <c r="RA78" s="41"/>
      <c r="RB78" s="41"/>
      <c r="RC78" s="41"/>
      <c r="RD78" s="41"/>
      <c r="RE78" s="41"/>
      <c r="RF78" s="41"/>
      <c r="RG78" s="41"/>
      <c r="RH78" s="41"/>
      <c r="RI78" s="41"/>
      <c r="RJ78" s="41"/>
      <c r="RK78" s="41"/>
      <c r="RL78" s="41"/>
      <c r="RM78" s="41"/>
      <c r="RN78" s="41"/>
      <c r="RO78" s="41"/>
      <c r="RP78" s="41"/>
      <c r="RQ78" s="41"/>
      <c r="RR78" s="41"/>
      <c r="RS78" s="41"/>
      <c r="RT78" s="41"/>
      <c r="RU78" s="41"/>
      <c r="RV78" s="41"/>
      <c r="RW78" s="41"/>
      <c r="RX78" s="41"/>
      <c r="RY78" s="41"/>
      <c r="RZ78" s="41"/>
      <c r="SA78" s="41"/>
      <c r="SB78" s="41"/>
      <c r="SC78" s="41"/>
      <c r="SD78" s="41"/>
      <c r="SE78" s="41"/>
      <c r="SF78" s="41"/>
      <c r="SG78" s="41"/>
      <c r="SH78" s="41"/>
      <c r="SI78" s="41"/>
      <c r="SJ78" s="41"/>
      <c r="SK78" s="41"/>
      <c r="SL78" s="41"/>
      <c r="SM78" s="41"/>
      <c r="SN78" s="41"/>
      <c r="SO78" s="41"/>
      <c r="SP78" s="41"/>
      <c r="SQ78" s="41"/>
      <c r="SR78" s="41"/>
      <c r="SS78" s="41"/>
      <c r="ST78" s="41"/>
      <c r="SU78" s="41"/>
      <c r="SV78" s="41"/>
      <c r="SW78" s="41"/>
      <c r="SX78" s="41"/>
      <c r="SY78" s="41"/>
      <c r="SZ78" s="41"/>
      <c r="TA78" s="41"/>
      <c r="TB78" s="41"/>
      <c r="TC78" s="41"/>
      <c r="TD78" s="41"/>
      <c r="TE78" s="41"/>
      <c r="TF78" s="41"/>
      <c r="TG78" s="41"/>
      <c r="TH78" s="41"/>
      <c r="TI78" s="41"/>
      <c r="TJ78" s="41"/>
      <c r="TK78" s="41"/>
      <c r="TL78" s="41"/>
      <c r="TM78" s="41"/>
      <c r="TN78" s="41"/>
      <c r="TO78" s="41"/>
      <c r="TP78" s="41"/>
      <c r="TQ78" s="41"/>
      <c r="TR78" s="41"/>
      <c r="TS78" s="41"/>
      <c r="TT78" s="41"/>
      <c r="TU78" s="41"/>
      <c r="TV78" s="41"/>
      <c r="TW78" s="41"/>
      <c r="TX78" s="41"/>
      <c r="TY78" s="41"/>
      <c r="TZ78" s="41"/>
      <c r="UA78" s="41"/>
      <c r="UB78" s="41"/>
      <c r="UC78" s="41"/>
      <c r="UD78" s="41"/>
      <c r="UE78" s="41"/>
      <c r="UF78" s="41"/>
      <c r="UG78" s="41"/>
      <c r="UH78" s="41"/>
      <c r="UI78" s="41"/>
      <c r="UJ78" s="41"/>
      <c r="UK78" s="41"/>
      <c r="UL78" s="41"/>
      <c r="UM78" s="41"/>
      <c r="UN78" s="41"/>
      <c r="UO78" s="41"/>
      <c r="UP78" s="41"/>
      <c r="UQ78" s="41"/>
      <c r="UR78" s="41"/>
      <c r="US78" s="41"/>
      <c r="UT78" s="41"/>
      <c r="UU78" s="41"/>
      <c r="UV78" s="41"/>
      <c r="UW78" s="41"/>
      <c r="UX78" s="41"/>
      <c r="UY78" s="41"/>
      <c r="UZ78" s="41"/>
      <c r="VA78" s="41"/>
      <c r="VB78" s="41"/>
      <c r="VC78" s="41"/>
      <c r="VD78" s="41"/>
      <c r="VE78" s="41"/>
      <c r="VF78" s="41"/>
      <c r="VG78" s="41"/>
      <c r="VH78" s="41"/>
      <c r="VI78" s="41"/>
      <c r="VJ78" s="41"/>
      <c r="VK78" s="41"/>
      <c r="VL78" s="41"/>
      <c r="VM78" s="41"/>
      <c r="VN78" s="41"/>
      <c r="VO78" s="41"/>
      <c r="VP78" s="41"/>
      <c r="VQ78" s="41"/>
      <c r="VR78" s="41"/>
      <c r="VS78" s="41"/>
      <c r="VT78" s="41"/>
      <c r="VU78" s="41"/>
      <c r="VV78" s="41"/>
      <c r="VW78" s="41"/>
      <c r="VX78" s="41"/>
      <c r="VY78" s="41"/>
      <c r="VZ78" s="41"/>
      <c r="WA78" s="41"/>
      <c r="WB78" s="41"/>
      <c r="WC78" s="41"/>
      <c r="WD78" s="41"/>
      <c r="WE78" s="41"/>
      <c r="WF78" s="41"/>
      <c r="WG78" s="41"/>
      <c r="WH78" s="41"/>
      <c r="WI78" s="41"/>
      <c r="WJ78" s="41"/>
      <c r="WK78" s="41"/>
      <c r="WL78" s="41"/>
      <c r="WM78" s="41"/>
      <c r="WN78" s="41"/>
      <c r="WO78" s="41"/>
      <c r="WP78" s="41"/>
      <c r="WQ78" s="41"/>
      <c r="WR78" s="41"/>
      <c r="WS78" s="41"/>
      <c r="WT78" s="41"/>
      <c r="WU78" s="41"/>
      <c r="WV78" s="41"/>
      <c r="WW78" s="41"/>
      <c r="WX78" s="41"/>
      <c r="WY78" s="41"/>
      <c r="WZ78" s="41"/>
      <c r="XA78" s="41"/>
      <c r="XB78" s="41"/>
      <c r="XC78" s="41"/>
      <c r="XD78" s="41"/>
      <c r="XE78" s="41"/>
      <c r="XF78" s="41"/>
      <c r="XG78" s="41"/>
      <c r="XH78" s="41"/>
      <c r="XI78" s="41"/>
      <c r="XJ78" s="41"/>
      <c r="XK78" s="41"/>
      <c r="XL78" s="41"/>
      <c r="XM78" s="41"/>
      <c r="XN78" s="41"/>
      <c r="XO78" s="41"/>
      <c r="XP78" s="41"/>
      <c r="XQ78" s="41"/>
      <c r="XR78" s="41"/>
      <c r="XS78" s="41"/>
      <c r="XT78" s="41"/>
      <c r="XU78" s="41"/>
      <c r="XV78" s="41"/>
      <c r="XW78" s="41"/>
      <c r="XX78" s="41"/>
      <c r="XY78" s="41"/>
      <c r="XZ78" s="41"/>
      <c r="YA78" s="41"/>
      <c r="YB78" s="41"/>
      <c r="YC78" s="41"/>
      <c r="YD78" s="41"/>
      <c r="YE78" s="41"/>
      <c r="YF78" s="41"/>
      <c r="YG78" s="41"/>
      <c r="YH78" s="41"/>
      <c r="YI78" s="41"/>
      <c r="YJ78" s="41"/>
      <c r="YK78" s="41"/>
      <c r="YL78" s="41"/>
      <c r="YM78" s="41"/>
      <c r="YN78" s="41"/>
      <c r="YO78" s="41"/>
      <c r="YP78" s="41"/>
      <c r="YQ78" s="41"/>
      <c r="YR78" s="41"/>
      <c r="YS78" s="41"/>
      <c r="YT78" s="41"/>
      <c r="YU78" s="41"/>
      <c r="YV78" s="41"/>
      <c r="YW78" s="41"/>
      <c r="YX78" s="41"/>
      <c r="YY78" s="41"/>
      <c r="YZ78" s="41"/>
      <c r="ZA78" s="41"/>
      <c r="ZB78" s="41"/>
      <c r="ZC78" s="41"/>
      <c r="ZD78" s="41"/>
      <c r="ZE78" s="41"/>
      <c r="ZF78" s="41"/>
      <c r="ZG78" s="41"/>
      <c r="ZH78" s="41"/>
      <c r="ZI78" s="41"/>
      <c r="ZJ78" s="41"/>
      <c r="ZK78" s="41"/>
      <c r="ZL78" s="41"/>
      <c r="ZM78" s="41"/>
      <c r="ZN78" s="41"/>
      <c r="ZO78" s="41"/>
      <c r="ZP78" s="41"/>
      <c r="ZQ78" s="41"/>
      <c r="ZR78" s="41"/>
      <c r="ZS78" s="41"/>
      <c r="ZT78" s="41"/>
      <c r="ZU78" s="41"/>
      <c r="ZV78" s="41"/>
      <c r="ZW78" s="41"/>
      <c r="ZX78" s="41"/>
      <c r="ZY78" s="41"/>
      <c r="ZZ78" s="41"/>
      <c r="AAA78" s="41"/>
      <c r="AAB78" s="41"/>
      <c r="AAC78" s="41"/>
      <c r="AAD78" s="41"/>
      <c r="AAE78" s="41"/>
      <c r="AAF78" s="41"/>
      <c r="AAG78" s="41"/>
      <c r="AAH78" s="41"/>
      <c r="AAI78" s="41"/>
      <c r="AAJ78" s="41"/>
      <c r="AAK78" s="41"/>
      <c r="AAL78" s="41"/>
      <c r="AAM78" s="41"/>
      <c r="AAN78" s="41"/>
      <c r="AAO78" s="41"/>
      <c r="AAP78" s="41"/>
      <c r="AAQ78" s="41"/>
      <c r="AAR78" s="41"/>
      <c r="AAS78" s="41"/>
      <c r="AAT78" s="41"/>
      <c r="AAU78" s="41"/>
      <c r="AAV78" s="41"/>
      <c r="AAW78" s="41"/>
      <c r="AAX78" s="41"/>
      <c r="AAY78" s="41"/>
      <c r="AAZ78" s="41"/>
      <c r="ABA78" s="41"/>
      <c r="ABB78" s="41"/>
      <c r="ABC78" s="41"/>
      <c r="ABD78" s="41"/>
      <c r="ABE78" s="41"/>
      <c r="ABF78" s="41"/>
      <c r="ABG78" s="41"/>
      <c r="ABH78" s="41"/>
      <c r="ABI78" s="41"/>
      <c r="ABJ78" s="41"/>
      <c r="ABK78" s="41"/>
      <c r="ABL78" s="41"/>
      <c r="ABM78" s="41"/>
      <c r="ABN78" s="41"/>
      <c r="ABO78" s="41"/>
      <c r="ABP78" s="41"/>
      <c r="ABQ78" s="41"/>
      <c r="ABR78" s="41"/>
      <c r="ABS78" s="41"/>
      <c r="ABT78" s="41"/>
      <c r="ABU78" s="41"/>
      <c r="ABV78" s="41"/>
      <c r="ABW78" s="41"/>
      <c r="ABX78" s="41"/>
      <c r="ABY78" s="41"/>
      <c r="ABZ78" s="41"/>
      <c r="ACA78" s="41"/>
      <c r="ACB78" s="41"/>
      <c r="ACC78" s="41"/>
      <c r="ACD78" s="41"/>
      <c r="ACE78" s="41"/>
      <c r="ACF78" s="41"/>
      <c r="ACG78" s="41"/>
      <c r="ACH78" s="41"/>
      <c r="ACI78" s="41"/>
      <c r="ACJ78" s="41"/>
      <c r="ACK78" s="41"/>
      <c r="ACL78" s="41"/>
      <c r="ACM78" s="41"/>
      <c r="ACN78" s="41"/>
      <c r="ACO78" s="41"/>
      <c r="ACP78" s="41"/>
      <c r="ACQ78" s="41"/>
      <c r="ACR78" s="41"/>
      <c r="ACS78" s="41"/>
      <c r="ACT78" s="41"/>
      <c r="ACU78" s="41"/>
      <c r="ACV78" s="41"/>
      <c r="ACW78" s="41"/>
      <c r="ACX78" s="41"/>
      <c r="ACY78" s="41"/>
      <c r="ACZ78" s="41"/>
      <c r="ADA78" s="41"/>
      <c r="ADB78" s="41"/>
      <c r="ADC78" s="41"/>
      <c r="ADD78" s="41"/>
      <c r="ADE78" s="41"/>
      <c r="ADF78" s="41"/>
      <c r="ADG78" s="41"/>
      <c r="ADH78" s="41"/>
      <c r="ADI78" s="41"/>
      <c r="ADJ78" s="41"/>
      <c r="ADK78" s="41"/>
      <c r="ADL78" s="41"/>
      <c r="ADM78" s="41"/>
      <c r="ADN78" s="41"/>
      <c r="ADO78" s="41"/>
      <c r="ADP78" s="41"/>
      <c r="ADQ78" s="41"/>
      <c r="ADR78" s="41"/>
      <c r="ADS78" s="41"/>
      <c r="ADT78" s="41"/>
      <c r="ADU78" s="41"/>
      <c r="ADV78" s="41"/>
      <c r="ADW78" s="41"/>
      <c r="ADX78" s="41"/>
      <c r="ADY78" s="41"/>
      <c r="ADZ78" s="41"/>
      <c r="AEA78" s="41"/>
      <c r="AEB78" s="41"/>
      <c r="AEC78" s="41"/>
      <c r="AED78" s="41"/>
      <c r="AEE78" s="41"/>
      <c r="AEF78" s="41"/>
      <c r="AEG78" s="41"/>
      <c r="AEH78" s="41"/>
      <c r="AEI78" s="41"/>
      <c r="AEJ78" s="41"/>
      <c r="AEK78" s="41"/>
      <c r="AEL78" s="41"/>
      <c r="AEM78" s="41"/>
      <c r="AEN78" s="41"/>
      <c r="AEO78" s="41"/>
      <c r="AEP78" s="41"/>
      <c r="AEQ78" s="41"/>
      <c r="AER78" s="41"/>
      <c r="AES78" s="41"/>
      <c r="AET78" s="41"/>
      <c r="AEU78" s="41"/>
      <c r="AEV78" s="41"/>
      <c r="AEW78" s="41"/>
      <c r="AEX78" s="41"/>
      <c r="AEY78" s="41"/>
      <c r="AEZ78" s="41"/>
      <c r="AFA78" s="41"/>
      <c r="AFB78" s="41"/>
      <c r="AFC78" s="41"/>
      <c r="AFD78" s="41"/>
      <c r="AFE78" s="41"/>
      <c r="AFF78" s="41"/>
      <c r="AFG78" s="41"/>
      <c r="AFH78" s="41"/>
      <c r="AFI78" s="41"/>
      <c r="AFJ78" s="41"/>
      <c r="AFK78" s="41"/>
      <c r="AFL78" s="41"/>
      <c r="AFM78" s="41"/>
      <c r="AFN78" s="41"/>
      <c r="AFO78" s="41"/>
      <c r="AFP78" s="41"/>
      <c r="AFQ78" s="41"/>
      <c r="AFR78" s="41"/>
      <c r="AFS78" s="41"/>
      <c r="AFT78" s="41"/>
      <c r="AFU78" s="41"/>
      <c r="AFV78" s="41"/>
      <c r="AFW78" s="41"/>
      <c r="AFX78" s="41"/>
      <c r="AFY78" s="41"/>
      <c r="AFZ78" s="41"/>
      <c r="AGA78" s="41"/>
      <c r="AGB78" s="41"/>
      <c r="AGC78" s="41"/>
      <c r="AGD78" s="41"/>
      <c r="AGE78" s="41"/>
      <c r="AGF78" s="41"/>
      <c r="AGG78" s="41"/>
      <c r="AGH78" s="41"/>
      <c r="AGI78" s="41"/>
      <c r="AGJ78" s="41"/>
      <c r="AGK78" s="41"/>
      <c r="AGL78" s="41"/>
      <c r="AGM78" s="41"/>
      <c r="AGN78" s="41"/>
      <c r="AGO78" s="41"/>
      <c r="AGP78" s="41"/>
      <c r="AGQ78" s="41"/>
      <c r="AGR78" s="41"/>
      <c r="AGS78" s="41"/>
      <c r="AGT78" s="41"/>
      <c r="AGU78" s="41"/>
      <c r="AGV78" s="41"/>
      <c r="AGW78" s="41"/>
      <c r="AGX78" s="41"/>
      <c r="AGY78" s="41"/>
      <c r="AGZ78" s="41"/>
      <c r="AHA78" s="41"/>
      <c r="AHB78" s="41"/>
      <c r="AHC78" s="41"/>
      <c r="AHD78" s="41"/>
      <c r="AHE78" s="41"/>
      <c r="AHF78" s="41"/>
      <c r="AHG78" s="41"/>
      <c r="AHH78" s="41"/>
      <c r="AHI78" s="41"/>
      <c r="AHJ78" s="41"/>
      <c r="AHK78" s="41"/>
      <c r="AHL78" s="41"/>
      <c r="AHM78" s="41"/>
      <c r="AHN78" s="41"/>
      <c r="AHO78" s="41"/>
      <c r="AHP78" s="41"/>
      <c r="AHQ78" s="41"/>
      <c r="AHR78" s="41"/>
      <c r="AHS78" s="41"/>
      <c r="AHT78" s="41"/>
      <c r="AHU78" s="41"/>
      <c r="AHV78" s="41"/>
      <c r="AHW78" s="41"/>
      <c r="AHX78" s="41"/>
      <c r="AHY78" s="41"/>
      <c r="AHZ78" s="41"/>
      <c r="AIA78" s="41"/>
      <c r="AIB78" s="41"/>
      <c r="AIC78" s="41"/>
      <c r="AID78" s="41"/>
      <c r="AIE78" s="41"/>
      <c r="AIF78" s="41"/>
      <c r="AIG78" s="41"/>
      <c r="AIH78" s="41"/>
      <c r="AII78" s="41"/>
      <c r="AIJ78" s="41"/>
      <c r="AIK78" s="41"/>
      <c r="AIL78" s="41"/>
      <c r="AIM78" s="41"/>
      <c r="AIN78" s="41"/>
      <c r="AIO78" s="41"/>
      <c r="AIP78" s="41"/>
      <c r="AIQ78" s="41"/>
      <c r="AIR78" s="41"/>
      <c r="AIS78" s="41"/>
      <c r="AIT78" s="41"/>
      <c r="AIU78" s="41"/>
      <c r="AIV78" s="41"/>
      <c r="AIW78" s="41"/>
      <c r="AIX78" s="41"/>
      <c r="AIY78" s="41"/>
      <c r="AIZ78" s="41"/>
      <c r="AJA78" s="41"/>
      <c r="AJB78" s="41"/>
      <c r="AJC78" s="41"/>
      <c r="AJD78" s="41"/>
      <c r="AJE78" s="41"/>
      <c r="AJF78" s="41"/>
      <c r="AJG78" s="41"/>
      <c r="AJH78" s="41"/>
      <c r="AJI78" s="41"/>
      <c r="AJJ78" s="41"/>
      <c r="AJK78" s="41"/>
      <c r="AJL78" s="41"/>
      <c r="AJM78" s="41"/>
      <c r="AJN78" s="41"/>
      <c r="AJO78" s="41"/>
      <c r="AJP78" s="41"/>
      <c r="AJQ78" s="41"/>
      <c r="AJR78" s="41"/>
      <c r="AJS78" s="41"/>
      <c r="AJT78" s="41"/>
      <c r="AJU78" s="41"/>
      <c r="AJV78" s="41"/>
      <c r="AJW78" s="41"/>
      <c r="AJX78" s="41"/>
      <c r="AJY78" s="41"/>
      <c r="AJZ78" s="41"/>
      <c r="AKA78" s="41"/>
      <c r="AKB78" s="41"/>
      <c r="AKC78" s="41"/>
      <c r="AKD78" s="41"/>
      <c r="AKE78" s="41"/>
      <c r="AKF78" s="41"/>
      <c r="AKG78" s="41"/>
      <c r="AKH78" s="41"/>
      <c r="AKI78" s="41"/>
      <c r="AKJ78" s="41"/>
      <c r="AKK78" s="41"/>
      <c r="AKL78" s="41"/>
      <c r="AKM78" s="41"/>
      <c r="AKN78" s="41"/>
      <c r="AKO78" s="41"/>
      <c r="AKP78" s="41"/>
      <c r="AKQ78" s="41"/>
      <c r="AKR78" s="41"/>
      <c r="AKS78" s="41"/>
      <c r="AKT78" s="41"/>
      <c r="AKU78" s="41"/>
      <c r="AKV78" s="41"/>
      <c r="AKW78" s="41"/>
      <c r="AKX78" s="41"/>
      <c r="AKY78" s="41"/>
      <c r="AKZ78" s="41"/>
      <c r="ALA78" s="41"/>
      <c r="ALB78" s="41"/>
      <c r="ALC78" s="41"/>
      <c r="ALD78" s="41"/>
      <c r="ALE78" s="41"/>
      <c r="ALF78" s="41"/>
      <c r="ALG78" s="41"/>
      <c r="ALH78" s="41"/>
      <c r="ALI78" s="41"/>
      <c r="ALJ78" s="41"/>
      <c r="ALK78" s="41"/>
      <c r="ALL78" s="41"/>
      <c r="ALM78" s="41"/>
      <c r="ALN78" s="41"/>
      <c r="ALO78" s="41"/>
      <c r="ALP78" s="41"/>
      <c r="ALQ78" s="41"/>
      <c r="ALR78" s="41"/>
      <c r="ALS78" s="41"/>
      <c r="ALT78" s="41"/>
      <c r="ALU78" s="41"/>
      <c r="ALV78" s="41"/>
      <c r="ALW78" s="41"/>
      <c r="ALX78" s="41"/>
      <c r="ALY78" s="41"/>
      <c r="ALZ78" s="41"/>
      <c r="AMA78" s="41"/>
      <c r="AMB78" s="41"/>
      <c r="AMC78" s="41"/>
      <c r="AMD78" s="41"/>
      <c r="AME78" s="41"/>
      <c r="AMF78" s="41"/>
      <c r="AMG78" s="41"/>
      <c r="AMH78" s="41"/>
      <c r="AMI78" s="41"/>
      <c r="AMJ78" s="41"/>
      <c r="AMK78" s="41"/>
    </row>
    <row r="79" spans="1:1025" ht="24" hidden="1" customHeight="1" x14ac:dyDescent="0.25">
      <c r="A79" s="430" t="s">
        <v>65</v>
      </c>
      <c r="B79" s="430"/>
      <c r="C79" s="430"/>
      <c r="D79" s="430"/>
      <c r="E79" s="430"/>
      <c r="F79" s="430"/>
      <c r="G79" s="430"/>
    </row>
    <row r="80" spans="1:1025" ht="28.15" hidden="1" customHeight="1" x14ac:dyDescent="0.25">
      <c r="A80" s="430" t="s">
        <v>143</v>
      </c>
      <c r="B80" s="430"/>
      <c r="C80" s="430"/>
      <c r="D80" s="430"/>
      <c r="E80" s="430"/>
      <c r="F80" s="430"/>
      <c r="G80" s="430"/>
    </row>
    <row r="81" spans="1:8" ht="91.9" hidden="1" customHeight="1" x14ac:dyDescent="0.25">
      <c r="A81" s="28" t="s">
        <v>209</v>
      </c>
      <c r="B81" s="113" t="s">
        <v>133</v>
      </c>
      <c r="C81" s="52">
        <v>7667.78</v>
      </c>
      <c r="D81" s="27">
        <v>4021</v>
      </c>
      <c r="E81" s="27">
        <v>5536.76</v>
      </c>
      <c r="F81" s="48">
        <f>E81/D81*100</f>
        <v>137.69609549863219</v>
      </c>
      <c r="G81" s="53" t="s">
        <v>88</v>
      </c>
    </row>
    <row r="82" spans="1:8" ht="73.150000000000006" hidden="1" customHeight="1" x14ac:dyDescent="0.25">
      <c r="A82" s="28" t="s">
        <v>210</v>
      </c>
      <c r="B82" s="113" t="s">
        <v>133</v>
      </c>
      <c r="C82" s="52" t="s">
        <v>141</v>
      </c>
      <c r="D82" s="27">
        <v>300</v>
      </c>
      <c r="E82" s="27">
        <v>384</v>
      </c>
      <c r="F82" s="48">
        <f>E82/D82*100</f>
        <v>128</v>
      </c>
      <c r="G82" s="53" t="s">
        <v>88</v>
      </c>
    </row>
    <row r="83" spans="1:8" ht="51.75" customHeight="1" x14ac:dyDescent="0.25">
      <c r="A83" s="431" t="s">
        <v>67</v>
      </c>
      <c r="B83" s="431"/>
      <c r="C83" s="431"/>
      <c r="D83" s="431"/>
      <c r="E83" s="431"/>
      <c r="F83" s="431"/>
      <c r="G83" s="431"/>
    </row>
    <row r="84" spans="1:8" ht="24.6" customHeight="1" x14ac:dyDescent="0.25">
      <c r="A84" s="431" t="s">
        <v>143</v>
      </c>
      <c r="B84" s="431"/>
      <c r="C84" s="431"/>
      <c r="D84" s="431"/>
      <c r="E84" s="431"/>
      <c r="F84" s="431"/>
      <c r="G84" s="431"/>
    </row>
    <row r="85" spans="1:8" ht="31.9" customHeight="1" x14ac:dyDescent="0.25">
      <c r="A85" s="28" t="s">
        <v>211</v>
      </c>
      <c r="B85" s="113" t="s">
        <v>212</v>
      </c>
      <c r="C85" s="130">
        <v>820</v>
      </c>
      <c r="D85" s="130">
        <v>850</v>
      </c>
      <c r="E85" s="130"/>
      <c r="F85" s="126"/>
      <c r="G85" s="159" t="s">
        <v>138</v>
      </c>
    </row>
    <row r="86" spans="1:8" ht="81" customHeight="1" x14ac:dyDescent="0.25">
      <c r="A86" s="28" t="s">
        <v>213</v>
      </c>
      <c r="B86" s="113" t="s">
        <v>140</v>
      </c>
      <c r="C86" s="130">
        <v>600</v>
      </c>
      <c r="D86" s="130">
        <v>700</v>
      </c>
      <c r="E86" s="137"/>
      <c r="F86" s="126"/>
      <c r="G86" s="159" t="s">
        <v>138</v>
      </c>
    </row>
    <row r="87" spans="1:8" ht="53.45" customHeight="1" x14ac:dyDescent="0.25">
      <c r="A87" s="28" t="s">
        <v>214</v>
      </c>
      <c r="B87" s="113" t="s">
        <v>215</v>
      </c>
      <c r="C87" s="130">
        <v>5.3040000000000003</v>
      </c>
      <c r="D87" s="130">
        <v>5.3040000000000003</v>
      </c>
      <c r="E87" s="130"/>
      <c r="F87" s="126"/>
      <c r="G87" s="159" t="s">
        <v>88</v>
      </c>
    </row>
    <row r="88" spans="1:8" ht="94.9" customHeight="1" x14ac:dyDescent="0.25">
      <c r="A88" s="28" t="s">
        <v>216</v>
      </c>
      <c r="B88" s="113" t="s">
        <v>125</v>
      </c>
      <c r="C88" s="247">
        <v>100</v>
      </c>
      <c r="D88" s="247">
        <v>100</v>
      </c>
      <c r="E88" s="137"/>
      <c r="F88" s="126"/>
      <c r="G88" s="159" t="s">
        <v>138</v>
      </c>
    </row>
    <row r="89" spans="1:8" ht="37.5" x14ac:dyDescent="0.25">
      <c r="A89" s="28" t="s">
        <v>217</v>
      </c>
      <c r="B89" s="113" t="s">
        <v>140</v>
      </c>
      <c r="C89" s="130">
        <v>1</v>
      </c>
      <c r="D89" s="130">
        <v>5</v>
      </c>
      <c r="E89" s="137"/>
      <c r="F89" s="126"/>
      <c r="G89" s="159" t="s">
        <v>88</v>
      </c>
    </row>
    <row r="90" spans="1:8" ht="52.15" customHeight="1" x14ac:dyDescent="0.25">
      <c r="A90" s="28" t="s">
        <v>218</v>
      </c>
      <c r="B90" s="113" t="s">
        <v>140</v>
      </c>
      <c r="C90" s="130">
        <v>31</v>
      </c>
      <c r="D90" s="130">
        <v>31</v>
      </c>
      <c r="E90" s="130"/>
      <c r="F90" s="256"/>
      <c r="G90" s="159" t="s">
        <v>88</v>
      </c>
    </row>
    <row r="91" spans="1:8" ht="84.75" customHeight="1" x14ac:dyDescent="0.25">
      <c r="A91" s="28" t="s">
        <v>219</v>
      </c>
      <c r="B91" s="113" t="s">
        <v>140</v>
      </c>
      <c r="C91" s="130">
        <v>1</v>
      </c>
      <c r="D91" s="130">
        <v>1</v>
      </c>
      <c r="E91" s="137"/>
      <c r="F91" s="126"/>
      <c r="G91" s="159" t="s">
        <v>88</v>
      </c>
    </row>
    <row r="92" spans="1:8" ht="56.25" hidden="1" x14ac:dyDescent="0.25">
      <c r="A92" s="28" t="s">
        <v>220</v>
      </c>
      <c r="B92" s="113" t="s">
        <v>130</v>
      </c>
      <c r="C92" s="247"/>
      <c r="D92" s="247"/>
      <c r="E92" s="144"/>
      <c r="F92" s="126"/>
      <c r="G92" s="159" t="s">
        <v>88</v>
      </c>
    </row>
    <row r="93" spans="1:8" ht="37.5" x14ac:dyDescent="0.3">
      <c r="A93" s="376" t="s">
        <v>536</v>
      </c>
      <c r="B93" s="144" t="s">
        <v>537</v>
      </c>
      <c r="C93" s="144">
        <v>2500</v>
      </c>
      <c r="D93" s="144">
        <v>200</v>
      </c>
      <c r="E93" s="144"/>
      <c r="F93" s="377"/>
      <c r="G93" s="159" t="s">
        <v>88</v>
      </c>
      <c r="H93" s="55"/>
    </row>
    <row r="94" spans="1:8" x14ac:dyDescent="0.25">
      <c r="E94" s="38"/>
      <c r="G94" s="54"/>
    </row>
    <row r="95" spans="1:8" x14ac:dyDescent="0.25">
      <c r="E95" s="38"/>
      <c r="G95" s="54"/>
    </row>
    <row r="96" spans="1:8" x14ac:dyDescent="0.25">
      <c r="E96" s="38"/>
      <c r="G96" s="54"/>
    </row>
    <row r="97" spans="5:7" x14ac:dyDescent="0.25">
      <c r="E97" s="38"/>
      <c r="G97" s="54"/>
    </row>
    <row r="98" spans="5:7" x14ac:dyDescent="0.25">
      <c r="E98" s="38"/>
      <c r="G98" s="54"/>
    </row>
    <row r="99" spans="5:7" x14ac:dyDescent="0.25">
      <c r="E99" s="38"/>
      <c r="G99" s="54"/>
    </row>
    <row r="100" spans="5:7" x14ac:dyDescent="0.25">
      <c r="E100" s="38"/>
      <c r="G100" s="54"/>
    </row>
    <row r="101" spans="5:7" x14ac:dyDescent="0.25">
      <c r="E101" s="38"/>
      <c r="G101" s="54"/>
    </row>
    <row r="102" spans="5:7" x14ac:dyDescent="0.25">
      <c r="E102" s="38"/>
      <c r="G102" s="54"/>
    </row>
    <row r="103" spans="5:7" x14ac:dyDescent="0.25">
      <c r="E103" s="38"/>
      <c r="G103" s="54"/>
    </row>
    <row r="104" spans="5:7" x14ac:dyDescent="0.25">
      <c r="E104" s="38"/>
      <c r="G104" s="54"/>
    </row>
    <row r="105" spans="5:7" x14ac:dyDescent="0.25">
      <c r="E105" s="38"/>
      <c r="G105" s="54"/>
    </row>
    <row r="106" spans="5:7" x14ac:dyDescent="0.25">
      <c r="E106" s="38"/>
      <c r="G106" s="54"/>
    </row>
    <row r="107" spans="5:7" x14ac:dyDescent="0.25">
      <c r="E107" s="38"/>
      <c r="G107" s="54"/>
    </row>
    <row r="108" spans="5:7" x14ac:dyDescent="0.25">
      <c r="E108" s="38"/>
      <c r="G108" s="54"/>
    </row>
    <row r="109" spans="5:7" x14ac:dyDescent="0.25">
      <c r="E109" s="38"/>
      <c r="G109" s="54"/>
    </row>
    <row r="110" spans="5:7" x14ac:dyDescent="0.25">
      <c r="E110" s="38"/>
      <c r="G110" s="54"/>
    </row>
    <row r="111" spans="5:7" x14ac:dyDescent="0.25">
      <c r="E111" s="38"/>
      <c r="G111" s="54"/>
    </row>
    <row r="112" spans="5:7" x14ac:dyDescent="0.25">
      <c r="E112" s="38"/>
      <c r="G112" s="54"/>
    </row>
    <row r="113" spans="5:7" x14ac:dyDescent="0.25">
      <c r="E113" s="38"/>
      <c r="G113" s="54"/>
    </row>
    <row r="114" spans="5:7" x14ac:dyDescent="0.25">
      <c r="E114" s="38"/>
      <c r="G114" s="54"/>
    </row>
    <row r="115" spans="5:7" x14ac:dyDescent="0.25">
      <c r="E115" s="38"/>
      <c r="G115" s="54"/>
    </row>
    <row r="116" spans="5:7" x14ac:dyDescent="0.25">
      <c r="E116" s="38"/>
      <c r="G116" s="54"/>
    </row>
    <row r="117" spans="5:7" x14ac:dyDescent="0.25">
      <c r="E117" s="38"/>
      <c r="G117" s="54"/>
    </row>
    <row r="118" spans="5:7" x14ac:dyDescent="0.25">
      <c r="E118" s="38"/>
      <c r="G118" s="54"/>
    </row>
    <row r="119" spans="5:7" x14ac:dyDescent="0.25">
      <c r="E119" s="38"/>
      <c r="G119" s="54"/>
    </row>
    <row r="120" spans="5:7" x14ac:dyDescent="0.25">
      <c r="E120" s="38"/>
      <c r="G120" s="54"/>
    </row>
    <row r="121" spans="5:7" x14ac:dyDescent="0.25">
      <c r="E121" s="38"/>
      <c r="G121" s="54"/>
    </row>
    <row r="122" spans="5:7" x14ac:dyDescent="0.25">
      <c r="E122" s="38"/>
      <c r="G122" s="54"/>
    </row>
    <row r="123" spans="5:7" x14ac:dyDescent="0.25">
      <c r="E123" s="38"/>
      <c r="G123" s="54"/>
    </row>
    <row r="124" spans="5:7" x14ac:dyDescent="0.25">
      <c r="E124" s="38"/>
      <c r="G124" s="54"/>
    </row>
    <row r="125" spans="5:7" x14ac:dyDescent="0.25">
      <c r="E125" s="38"/>
      <c r="G125" s="54"/>
    </row>
    <row r="126" spans="5:7" x14ac:dyDescent="0.25">
      <c r="E126" s="38"/>
      <c r="G126" s="54"/>
    </row>
    <row r="127" spans="5:7" x14ac:dyDescent="0.25">
      <c r="E127" s="38"/>
      <c r="G127" s="54"/>
    </row>
    <row r="128" spans="5:7" x14ac:dyDescent="0.25">
      <c r="E128" s="38"/>
      <c r="G128" s="54"/>
    </row>
    <row r="129" spans="5:7" x14ac:dyDescent="0.25">
      <c r="E129" s="38"/>
      <c r="G129" s="54"/>
    </row>
    <row r="130" spans="5:7" x14ac:dyDescent="0.25">
      <c r="E130" s="38"/>
      <c r="G130" s="54"/>
    </row>
    <row r="131" spans="5:7" x14ac:dyDescent="0.25">
      <c r="E131" s="38"/>
      <c r="G131" s="54"/>
    </row>
    <row r="132" spans="5:7" x14ac:dyDescent="0.25">
      <c r="E132" s="38"/>
      <c r="G132" s="54"/>
    </row>
    <row r="133" spans="5:7" x14ac:dyDescent="0.25">
      <c r="E133" s="38"/>
      <c r="G133" s="54"/>
    </row>
    <row r="134" spans="5:7" x14ac:dyDescent="0.25">
      <c r="E134" s="38"/>
      <c r="G134" s="54"/>
    </row>
    <row r="135" spans="5:7" x14ac:dyDescent="0.25">
      <c r="E135" s="38"/>
      <c r="G135" s="54"/>
    </row>
    <row r="136" spans="5:7" x14ac:dyDescent="0.25">
      <c r="E136" s="38"/>
      <c r="G136" s="54"/>
    </row>
    <row r="137" spans="5:7" x14ac:dyDescent="0.25">
      <c r="E137" s="38"/>
      <c r="G137" s="54"/>
    </row>
    <row r="138" spans="5:7" x14ac:dyDescent="0.25">
      <c r="E138" s="38"/>
      <c r="G138" s="54"/>
    </row>
    <row r="139" spans="5:7" x14ac:dyDescent="0.25">
      <c r="E139" s="38"/>
      <c r="G139" s="54"/>
    </row>
    <row r="140" spans="5:7" x14ac:dyDescent="0.25">
      <c r="E140" s="38"/>
      <c r="G140" s="54"/>
    </row>
    <row r="141" spans="5:7" x14ac:dyDescent="0.25">
      <c r="E141" s="38"/>
      <c r="G141" s="54"/>
    </row>
    <row r="142" spans="5:7" x14ac:dyDescent="0.25">
      <c r="E142" s="38"/>
      <c r="G142" s="54"/>
    </row>
    <row r="143" spans="5:7" x14ac:dyDescent="0.25">
      <c r="E143" s="38"/>
      <c r="G143" s="54"/>
    </row>
    <row r="144" spans="5:7" x14ac:dyDescent="0.25">
      <c r="E144" s="38"/>
      <c r="G144" s="54"/>
    </row>
    <row r="145" spans="5:7" x14ac:dyDescent="0.25">
      <c r="E145" s="38"/>
      <c r="G145" s="54"/>
    </row>
    <row r="146" spans="5:7" x14ac:dyDescent="0.25">
      <c r="E146" s="38"/>
      <c r="G146" s="54"/>
    </row>
    <row r="147" spans="5:7" x14ac:dyDescent="0.25">
      <c r="E147" s="38"/>
      <c r="G147" s="54"/>
    </row>
    <row r="148" spans="5:7" x14ac:dyDescent="0.25">
      <c r="E148" s="38"/>
      <c r="G148" s="54"/>
    </row>
    <row r="149" spans="5:7" x14ac:dyDescent="0.25">
      <c r="E149" s="38"/>
      <c r="G149" s="54"/>
    </row>
    <row r="150" spans="5:7" x14ac:dyDescent="0.25">
      <c r="E150" s="38"/>
      <c r="G150" s="54"/>
    </row>
    <row r="151" spans="5:7" x14ac:dyDescent="0.25">
      <c r="E151" s="38"/>
      <c r="G151" s="54"/>
    </row>
    <row r="152" spans="5:7" x14ac:dyDescent="0.25">
      <c r="E152" s="38"/>
      <c r="G152" s="54"/>
    </row>
    <row r="153" spans="5:7" x14ac:dyDescent="0.25">
      <c r="E153" s="38"/>
      <c r="G153" s="54"/>
    </row>
    <row r="154" spans="5:7" x14ac:dyDescent="0.25">
      <c r="E154" s="38"/>
      <c r="G154" s="54"/>
    </row>
    <row r="155" spans="5:7" x14ac:dyDescent="0.25">
      <c r="E155" s="38"/>
      <c r="G155" s="54"/>
    </row>
    <row r="156" spans="5:7" x14ac:dyDescent="0.25">
      <c r="E156" s="38"/>
      <c r="G156" s="54"/>
    </row>
    <row r="157" spans="5:7" x14ac:dyDescent="0.25">
      <c r="E157" s="38"/>
      <c r="G157" s="54"/>
    </row>
    <row r="158" spans="5:7" x14ac:dyDescent="0.25">
      <c r="E158" s="38"/>
      <c r="G158" s="54"/>
    </row>
    <row r="159" spans="5:7" x14ac:dyDescent="0.25">
      <c r="E159" s="38"/>
      <c r="G159" s="54"/>
    </row>
    <row r="160" spans="5:7" x14ac:dyDescent="0.25">
      <c r="E160" s="38"/>
      <c r="G160" s="54"/>
    </row>
    <row r="161" spans="5:7" x14ac:dyDescent="0.25">
      <c r="E161" s="38"/>
      <c r="G161" s="54"/>
    </row>
    <row r="162" spans="5:7" x14ac:dyDescent="0.25">
      <c r="E162" s="38"/>
      <c r="G162" s="54"/>
    </row>
    <row r="163" spans="5:7" x14ac:dyDescent="0.25">
      <c r="E163" s="38"/>
      <c r="G163" s="54"/>
    </row>
    <row r="164" spans="5:7" x14ac:dyDescent="0.25">
      <c r="E164" s="38"/>
      <c r="G164" s="54"/>
    </row>
    <row r="165" spans="5:7" x14ac:dyDescent="0.25">
      <c r="E165" s="38"/>
      <c r="G165" s="54"/>
    </row>
    <row r="166" spans="5:7" x14ac:dyDescent="0.25">
      <c r="E166" s="38"/>
      <c r="G166" s="54"/>
    </row>
    <row r="167" spans="5:7" x14ac:dyDescent="0.25">
      <c r="E167" s="38"/>
      <c r="G167" s="54"/>
    </row>
    <row r="168" spans="5:7" x14ac:dyDescent="0.25">
      <c r="E168" s="38"/>
      <c r="G168" s="54"/>
    </row>
    <row r="169" spans="5:7" x14ac:dyDescent="0.25">
      <c r="E169" s="38"/>
      <c r="G169" s="54"/>
    </row>
    <row r="170" spans="5:7" x14ac:dyDescent="0.25">
      <c r="E170" s="38"/>
      <c r="G170" s="54"/>
    </row>
    <row r="171" spans="5:7" x14ac:dyDescent="0.25">
      <c r="E171" s="38"/>
      <c r="G171" s="54"/>
    </row>
    <row r="172" spans="5:7" x14ac:dyDescent="0.25">
      <c r="E172" s="38"/>
      <c r="G172" s="54"/>
    </row>
    <row r="173" spans="5:7" x14ac:dyDescent="0.25">
      <c r="E173" s="38"/>
      <c r="G173" s="54"/>
    </row>
    <row r="174" spans="5:7" x14ac:dyDescent="0.25">
      <c r="E174" s="38"/>
      <c r="G174" s="54"/>
    </row>
    <row r="175" spans="5:7" x14ac:dyDescent="0.25">
      <c r="E175" s="38"/>
      <c r="G175" s="54"/>
    </row>
    <row r="176" spans="5:7" x14ac:dyDescent="0.25">
      <c r="E176" s="38"/>
      <c r="G176" s="54"/>
    </row>
    <row r="177" spans="5:7" x14ac:dyDescent="0.25">
      <c r="E177" s="38"/>
      <c r="G177" s="54"/>
    </row>
    <row r="178" spans="5:7" x14ac:dyDescent="0.25">
      <c r="E178" s="38"/>
      <c r="G178" s="54"/>
    </row>
    <row r="179" spans="5:7" x14ac:dyDescent="0.25">
      <c r="E179" s="38"/>
      <c r="G179" s="54"/>
    </row>
    <row r="180" spans="5:7" x14ac:dyDescent="0.25">
      <c r="E180" s="38"/>
      <c r="G180" s="54"/>
    </row>
    <row r="181" spans="5:7" x14ac:dyDescent="0.25">
      <c r="E181" s="38"/>
      <c r="G181" s="54"/>
    </row>
    <row r="182" spans="5:7" x14ac:dyDescent="0.25">
      <c r="E182" s="38"/>
      <c r="G182" s="54"/>
    </row>
    <row r="183" spans="5:7" x14ac:dyDescent="0.25">
      <c r="E183" s="38"/>
      <c r="G183" s="54"/>
    </row>
    <row r="184" spans="5:7" x14ac:dyDescent="0.25">
      <c r="E184" s="38"/>
      <c r="G184" s="54"/>
    </row>
    <row r="185" spans="5:7" x14ac:dyDescent="0.25">
      <c r="E185" s="38"/>
      <c r="G185" s="54"/>
    </row>
    <row r="186" spans="5:7" x14ac:dyDescent="0.25">
      <c r="E186" s="38"/>
      <c r="G186" s="54"/>
    </row>
    <row r="187" spans="5:7" x14ac:dyDescent="0.25">
      <c r="E187" s="38"/>
      <c r="G187" s="54"/>
    </row>
    <row r="188" spans="5:7" x14ac:dyDescent="0.25">
      <c r="E188" s="38"/>
      <c r="G188" s="54"/>
    </row>
    <row r="189" spans="5:7" x14ac:dyDescent="0.25">
      <c r="E189" s="38"/>
      <c r="G189" s="54"/>
    </row>
    <row r="190" spans="5:7" x14ac:dyDescent="0.25">
      <c r="E190" s="38"/>
      <c r="G190" s="54"/>
    </row>
    <row r="191" spans="5:7" x14ac:dyDescent="0.25">
      <c r="E191" s="38"/>
      <c r="G191" s="54"/>
    </row>
    <row r="192" spans="5:7" x14ac:dyDescent="0.25">
      <c r="E192" s="38"/>
      <c r="G192" s="54"/>
    </row>
    <row r="193" spans="5:7" x14ac:dyDescent="0.25">
      <c r="E193" s="38"/>
      <c r="G193" s="54"/>
    </row>
    <row r="194" spans="5:7" x14ac:dyDescent="0.25">
      <c r="E194" s="38"/>
      <c r="G194" s="54"/>
    </row>
    <row r="195" spans="5:7" x14ac:dyDescent="0.25">
      <c r="E195" s="38"/>
      <c r="G195" s="54"/>
    </row>
    <row r="196" spans="5:7" x14ac:dyDescent="0.25">
      <c r="E196" s="38"/>
      <c r="G196" s="54"/>
    </row>
    <row r="197" spans="5:7" x14ac:dyDescent="0.25">
      <c r="E197" s="38"/>
      <c r="G197" s="54"/>
    </row>
    <row r="198" spans="5:7" x14ac:dyDescent="0.25">
      <c r="E198" s="38"/>
      <c r="G198" s="54"/>
    </row>
    <row r="199" spans="5:7" x14ac:dyDescent="0.25">
      <c r="E199" s="38"/>
      <c r="G199" s="54"/>
    </row>
    <row r="200" spans="5:7" x14ac:dyDescent="0.25">
      <c r="E200" s="38"/>
      <c r="G200" s="54"/>
    </row>
    <row r="201" spans="5:7" x14ac:dyDescent="0.25">
      <c r="E201" s="38"/>
      <c r="G201" s="54"/>
    </row>
    <row r="202" spans="5:7" x14ac:dyDescent="0.25">
      <c r="E202" s="38"/>
      <c r="G202" s="54"/>
    </row>
    <row r="203" spans="5:7" x14ac:dyDescent="0.25">
      <c r="E203" s="38"/>
      <c r="G203" s="54"/>
    </row>
    <row r="204" spans="5:7" x14ac:dyDescent="0.25">
      <c r="E204" s="38"/>
      <c r="G204" s="54"/>
    </row>
    <row r="205" spans="5:7" x14ac:dyDescent="0.25">
      <c r="E205" s="38"/>
      <c r="G205" s="54"/>
    </row>
    <row r="206" spans="5:7" x14ac:dyDescent="0.25">
      <c r="E206" s="38"/>
      <c r="G206" s="54"/>
    </row>
    <row r="207" spans="5:7" x14ac:dyDescent="0.25">
      <c r="E207" s="38"/>
      <c r="G207" s="54"/>
    </row>
    <row r="208" spans="5:7" x14ac:dyDescent="0.25">
      <c r="E208" s="38"/>
      <c r="G208" s="54"/>
    </row>
    <row r="209" spans="5:7" x14ac:dyDescent="0.25">
      <c r="E209" s="38"/>
      <c r="G209" s="54"/>
    </row>
    <row r="210" spans="5:7" x14ac:dyDescent="0.25">
      <c r="E210" s="38"/>
      <c r="G210" s="54"/>
    </row>
    <row r="211" spans="5:7" x14ac:dyDescent="0.25">
      <c r="E211" s="38"/>
      <c r="G211" s="54"/>
    </row>
    <row r="212" spans="5:7" x14ac:dyDescent="0.25">
      <c r="E212" s="38"/>
      <c r="G212" s="54"/>
    </row>
    <row r="213" spans="5:7" x14ac:dyDescent="0.25">
      <c r="E213" s="38"/>
      <c r="G213" s="54"/>
    </row>
    <row r="214" spans="5:7" x14ac:dyDescent="0.25">
      <c r="E214" s="38"/>
      <c r="G214" s="54"/>
    </row>
    <row r="215" spans="5:7" x14ac:dyDescent="0.25">
      <c r="E215" s="38"/>
      <c r="G215" s="54"/>
    </row>
    <row r="216" spans="5:7" x14ac:dyDescent="0.25">
      <c r="E216" s="38"/>
      <c r="G216" s="54"/>
    </row>
    <row r="217" spans="5:7" x14ac:dyDescent="0.25">
      <c r="E217" s="38"/>
      <c r="G217" s="54"/>
    </row>
    <row r="218" spans="5:7" x14ac:dyDescent="0.25">
      <c r="E218" s="38"/>
      <c r="G218" s="54"/>
    </row>
    <row r="219" spans="5:7" x14ac:dyDescent="0.25">
      <c r="E219" s="38"/>
      <c r="G219" s="54"/>
    </row>
    <row r="220" spans="5:7" x14ac:dyDescent="0.25">
      <c r="E220" s="38"/>
      <c r="G220" s="54"/>
    </row>
    <row r="221" spans="5:7" x14ac:dyDescent="0.25">
      <c r="E221" s="38"/>
      <c r="G221" s="54"/>
    </row>
    <row r="222" spans="5:7" x14ac:dyDescent="0.25">
      <c r="E222" s="38"/>
      <c r="G222" s="54"/>
    </row>
    <row r="223" spans="5:7" x14ac:dyDescent="0.25">
      <c r="E223" s="38"/>
      <c r="G223" s="54"/>
    </row>
    <row r="224" spans="5:7" x14ac:dyDescent="0.25">
      <c r="E224" s="38"/>
      <c r="G224" s="54"/>
    </row>
    <row r="225" spans="5:7" x14ac:dyDescent="0.25">
      <c r="E225" s="38"/>
      <c r="G225" s="54"/>
    </row>
    <row r="226" spans="5:7" x14ac:dyDescent="0.25">
      <c r="E226" s="38"/>
      <c r="G226" s="54"/>
    </row>
    <row r="227" spans="5:7" x14ac:dyDescent="0.25">
      <c r="E227" s="38"/>
      <c r="G227" s="54"/>
    </row>
    <row r="228" spans="5:7" x14ac:dyDescent="0.25">
      <c r="E228" s="38"/>
      <c r="G228" s="54"/>
    </row>
    <row r="229" spans="5:7" x14ac:dyDescent="0.25">
      <c r="E229" s="38"/>
      <c r="G229" s="54"/>
    </row>
    <row r="230" spans="5:7" x14ac:dyDescent="0.25">
      <c r="E230" s="38"/>
      <c r="G230" s="54"/>
    </row>
    <row r="231" spans="5:7" x14ac:dyDescent="0.25">
      <c r="E231" s="38"/>
      <c r="G231" s="54"/>
    </row>
    <row r="232" spans="5:7" x14ac:dyDescent="0.25">
      <c r="E232" s="38"/>
      <c r="G232" s="54"/>
    </row>
    <row r="233" spans="5:7" x14ac:dyDescent="0.25">
      <c r="E233" s="38"/>
      <c r="G233" s="54"/>
    </row>
    <row r="234" spans="5:7" x14ac:dyDescent="0.25">
      <c r="E234" s="38"/>
      <c r="G234" s="54"/>
    </row>
    <row r="235" spans="5:7" x14ac:dyDescent="0.25">
      <c r="E235" s="38"/>
      <c r="G235" s="54"/>
    </row>
    <row r="236" spans="5:7" x14ac:dyDescent="0.25">
      <c r="E236" s="38"/>
      <c r="G236" s="54"/>
    </row>
    <row r="237" spans="5:7" x14ac:dyDescent="0.25">
      <c r="E237" s="38"/>
      <c r="G237" s="54"/>
    </row>
    <row r="238" spans="5:7" x14ac:dyDescent="0.25">
      <c r="E238" s="38"/>
      <c r="G238" s="54"/>
    </row>
    <row r="239" spans="5:7" x14ac:dyDescent="0.25">
      <c r="E239" s="38"/>
      <c r="G239" s="54"/>
    </row>
    <row r="240" spans="5:7" x14ac:dyDescent="0.25">
      <c r="E240" s="38"/>
      <c r="G240" s="54"/>
    </row>
    <row r="241" spans="5:7" x14ac:dyDescent="0.25">
      <c r="E241" s="38"/>
      <c r="G241" s="54"/>
    </row>
    <row r="242" spans="5:7" x14ac:dyDescent="0.25">
      <c r="E242" s="38"/>
      <c r="G242" s="54"/>
    </row>
    <row r="243" spans="5:7" x14ac:dyDescent="0.25">
      <c r="E243" s="38"/>
      <c r="G243" s="54"/>
    </row>
    <row r="244" spans="5:7" x14ac:dyDescent="0.25">
      <c r="E244" s="38"/>
      <c r="G244" s="54"/>
    </row>
    <row r="245" spans="5:7" x14ac:dyDescent="0.25">
      <c r="E245" s="38"/>
      <c r="G245" s="54"/>
    </row>
    <row r="246" spans="5:7" x14ac:dyDescent="0.25">
      <c r="E246" s="38"/>
      <c r="G246" s="54"/>
    </row>
    <row r="247" spans="5:7" x14ac:dyDescent="0.25">
      <c r="E247" s="38"/>
      <c r="G247" s="54"/>
    </row>
    <row r="248" spans="5:7" x14ac:dyDescent="0.25">
      <c r="E248" s="38"/>
      <c r="G248" s="54"/>
    </row>
    <row r="249" spans="5:7" x14ac:dyDescent="0.25">
      <c r="E249" s="38"/>
      <c r="G249" s="54"/>
    </row>
    <row r="250" spans="5:7" x14ac:dyDescent="0.25">
      <c r="E250" s="38"/>
      <c r="G250" s="54"/>
    </row>
    <row r="251" spans="5:7" x14ac:dyDescent="0.25">
      <c r="E251" s="38"/>
      <c r="G251" s="54"/>
    </row>
    <row r="252" spans="5:7" x14ac:dyDescent="0.25">
      <c r="E252" s="38"/>
      <c r="G252" s="54"/>
    </row>
    <row r="253" spans="5:7" x14ac:dyDescent="0.25">
      <c r="E253" s="38"/>
      <c r="G253" s="54"/>
    </row>
    <row r="254" spans="5:7" x14ac:dyDescent="0.25">
      <c r="E254" s="38"/>
      <c r="G254" s="54"/>
    </row>
    <row r="255" spans="5:7" x14ac:dyDescent="0.25">
      <c r="E255" s="38"/>
      <c r="G255" s="54"/>
    </row>
    <row r="256" spans="5:7" x14ac:dyDescent="0.25">
      <c r="E256" s="38"/>
      <c r="G256" s="54"/>
    </row>
    <row r="257" spans="5:7" x14ac:dyDescent="0.25">
      <c r="E257" s="38"/>
      <c r="G257" s="54"/>
    </row>
    <row r="258" spans="5:7" x14ac:dyDescent="0.25">
      <c r="E258" s="38"/>
      <c r="G258" s="54"/>
    </row>
    <row r="259" spans="5:7" x14ac:dyDescent="0.25">
      <c r="E259" s="38"/>
      <c r="G259" s="54"/>
    </row>
    <row r="260" spans="5:7" x14ac:dyDescent="0.25">
      <c r="E260" s="38"/>
      <c r="G260" s="54"/>
    </row>
    <row r="261" spans="5:7" x14ac:dyDescent="0.25">
      <c r="E261" s="38"/>
      <c r="G261" s="54"/>
    </row>
    <row r="262" spans="5:7" x14ac:dyDescent="0.25">
      <c r="E262" s="38"/>
      <c r="G262" s="54"/>
    </row>
    <row r="263" spans="5:7" x14ac:dyDescent="0.25">
      <c r="E263" s="38"/>
      <c r="G263" s="54"/>
    </row>
    <row r="264" spans="5:7" x14ac:dyDescent="0.25">
      <c r="E264" s="38"/>
      <c r="G264" s="54"/>
    </row>
    <row r="265" spans="5:7" x14ac:dyDescent="0.25">
      <c r="E265" s="38"/>
      <c r="G265" s="54"/>
    </row>
    <row r="266" spans="5:7" x14ac:dyDescent="0.25">
      <c r="E266" s="38"/>
      <c r="G266" s="54"/>
    </row>
    <row r="267" spans="5:7" x14ac:dyDescent="0.25">
      <c r="E267" s="38"/>
      <c r="G267" s="54"/>
    </row>
    <row r="268" spans="5:7" x14ac:dyDescent="0.25">
      <c r="E268" s="38"/>
      <c r="G268" s="54"/>
    </row>
    <row r="269" spans="5:7" x14ac:dyDescent="0.25">
      <c r="E269" s="38"/>
      <c r="G269" s="54"/>
    </row>
    <row r="270" spans="5:7" x14ac:dyDescent="0.25">
      <c r="E270" s="38"/>
      <c r="G270" s="54"/>
    </row>
    <row r="271" spans="5:7" x14ac:dyDescent="0.25">
      <c r="E271" s="38"/>
      <c r="G271" s="54"/>
    </row>
    <row r="272" spans="5:7" x14ac:dyDescent="0.25">
      <c r="E272" s="38"/>
      <c r="G272" s="54"/>
    </row>
    <row r="273" spans="5:7" x14ac:dyDescent="0.25">
      <c r="E273" s="38"/>
      <c r="G273" s="54"/>
    </row>
    <row r="274" spans="5:7" x14ac:dyDescent="0.25">
      <c r="E274" s="38"/>
      <c r="G274" s="54"/>
    </row>
    <row r="275" spans="5:7" x14ac:dyDescent="0.25">
      <c r="E275" s="38"/>
      <c r="G275" s="54"/>
    </row>
    <row r="276" spans="5:7" x14ac:dyDescent="0.25">
      <c r="E276" s="38"/>
      <c r="G276" s="54"/>
    </row>
    <row r="277" spans="5:7" x14ac:dyDescent="0.25">
      <c r="E277" s="38"/>
      <c r="G277" s="54"/>
    </row>
    <row r="278" spans="5:7" x14ac:dyDescent="0.25">
      <c r="E278" s="38"/>
      <c r="G278" s="54"/>
    </row>
    <row r="279" spans="5:7" x14ac:dyDescent="0.25">
      <c r="E279" s="38"/>
      <c r="G279" s="54"/>
    </row>
    <row r="280" spans="5:7" x14ac:dyDescent="0.25">
      <c r="E280" s="38"/>
      <c r="G280" s="54"/>
    </row>
    <row r="281" spans="5:7" x14ac:dyDescent="0.25">
      <c r="E281" s="38"/>
      <c r="G281" s="54"/>
    </row>
    <row r="282" spans="5:7" x14ac:dyDescent="0.25">
      <c r="E282" s="38"/>
      <c r="G282" s="54"/>
    </row>
    <row r="283" spans="5:7" x14ac:dyDescent="0.25">
      <c r="E283" s="38"/>
      <c r="G283" s="54"/>
    </row>
    <row r="284" spans="5:7" x14ac:dyDescent="0.25">
      <c r="E284" s="38"/>
      <c r="G284" s="54"/>
    </row>
    <row r="285" spans="5:7" x14ac:dyDescent="0.25">
      <c r="E285" s="38"/>
      <c r="G285" s="54"/>
    </row>
    <row r="286" spans="5:7" x14ac:dyDescent="0.25">
      <c r="E286" s="38"/>
      <c r="G286" s="54"/>
    </row>
    <row r="287" spans="5:7" x14ac:dyDescent="0.25">
      <c r="E287" s="38"/>
      <c r="G287" s="54"/>
    </row>
    <row r="288" spans="5:7" x14ac:dyDescent="0.25">
      <c r="E288" s="38"/>
      <c r="G288" s="54"/>
    </row>
    <row r="289" spans="5:7" x14ac:dyDescent="0.25">
      <c r="E289" s="38"/>
      <c r="G289" s="54"/>
    </row>
    <row r="290" spans="5:7" x14ac:dyDescent="0.25">
      <c r="E290" s="38"/>
      <c r="G290" s="54"/>
    </row>
    <row r="291" spans="5:7" x14ac:dyDescent="0.25">
      <c r="E291" s="38"/>
      <c r="G291" s="54"/>
    </row>
    <row r="292" spans="5:7" x14ac:dyDescent="0.25">
      <c r="E292" s="38"/>
      <c r="G292" s="54"/>
    </row>
    <row r="293" spans="5:7" x14ac:dyDescent="0.25">
      <c r="E293" s="38"/>
      <c r="G293" s="54"/>
    </row>
    <row r="294" spans="5:7" x14ac:dyDescent="0.25">
      <c r="E294" s="38"/>
      <c r="G294" s="54"/>
    </row>
    <row r="295" spans="5:7" x14ac:dyDescent="0.25">
      <c r="E295" s="38"/>
      <c r="G295" s="54"/>
    </row>
    <row r="296" spans="5:7" x14ac:dyDescent="0.25">
      <c r="E296" s="38"/>
      <c r="G296" s="54"/>
    </row>
    <row r="297" spans="5:7" x14ac:dyDescent="0.25">
      <c r="E297" s="38"/>
      <c r="G297" s="54"/>
    </row>
    <row r="298" spans="5:7" x14ac:dyDescent="0.25">
      <c r="E298" s="38"/>
      <c r="G298" s="54"/>
    </row>
    <row r="299" spans="5:7" x14ac:dyDescent="0.25">
      <c r="E299" s="38"/>
      <c r="G299" s="54"/>
    </row>
    <row r="300" spans="5:7" x14ac:dyDescent="0.25">
      <c r="E300" s="38"/>
      <c r="G300" s="54"/>
    </row>
    <row r="301" spans="5:7" x14ac:dyDescent="0.25">
      <c r="E301" s="38"/>
      <c r="G301" s="54"/>
    </row>
    <row r="302" spans="5:7" x14ac:dyDescent="0.25">
      <c r="E302" s="38"/>
      <c r="G302" s="54"/>
    </row>
    <row r="303" spans="5:7" x14ac:dyDescent="0.25">
      <c r="E303" s="38"/>
      <c r="G303" s="54"/>
    </row>
    <row r="304" spans="5:7" x14ac:dyDescent="0.25">
      <c r="E304" s="38"/>
      <c r="G304" s="54"/>
    </row>
    <row r="305" spans="5:7" x14ac:dyDescent="0.25">
      <c r="E305" s="38"/>
      <c r="G305" s="54"/>
    </row>
    <row r="306" spans="5:7" x14ac:dyDescent="0.25">
      <c r="E306" s="38"/>
      <c r="G306" s="54"/>
    </row>
    <row r="307" spans="5:7" x14ac:dyDescent="0.25">
      <c r="E307" s="38"/>
      <c r="G307" s="54"/>
    </row>
    <row r="308" spans="5:7" x14ac:dyDescent="0.25">
      <c r="E308" s="38"/>
      <c r="G308" s="54"/>
    </row>
    <row r="309" spans="5:7" x14ac:dyDescent="0.25">
      <c r="E309" s="38"/>
      <c r="G309" s="54"/>
    </row>
    <row r="310" spans="5:7" x14ac:dyDescent="0.25">
      <c r="E310" s="38"/>
      <c r="G310" s="54"/>
    </row>
    <row r="311" spans="5:7" x14ac:dyDescent="0.25">
      <c r="E311" s="38"/>
      <c r="G311" s="54"/>
    </row>
    <row r="312" spans="5:7" x14ac:dyDescent="0.25">
      <c r="E312" s="38"/>
      <c r="G312" s="54"/>
    </row>
    <row r="313" spans="5:7" x14ac:dyDescent="0.25">
      <c r="E313" s="38"/>
      <c r="G313" s="54"/>
    </row>
    <row r="314" spans="5:7" x14ac:dyDescent="0.25">
      <c r="E314" s="38"/>
      <c r="G314" s="54"/>
    </row>
    <row r="315" spans="5:7" x14ac:dyDescent="0.25">
      <c r="E315" s="38"/>
      <c r="G315" s="54"/>
    </row>
    <row r="316" spans="5:7" x14ac:dyDescent="0.25">
      <c r="E316" s="38"/>
      <c r="G316" s="54"/>
    </row>
    <row r="317" spans="5:7" x14ac:dyDescent="0.25">
      <c r="E317" s="38"/>
      <c r="G317" s="54"/>
    </row>
    <row r="318" spans="5:7" x14ac:dyDescent="0.25">
      <c r="E318" s="38"/>
      <c r="G318" s="54"/>
    </row>
    <row r="319" spans="5:7" x14ac:dyDescent="0.25">
      <c r="E319" s="38"/>
      <c r="G319" s="54"/>
    </row>
    <row r="320" spans="5:7" x14ac:dyDescent="0.25">
      <c r="E320" s="38"/>
      <c r="G320" s="54"/>
    </row>
    <row r="321" spans="5:7" x14ac:dyDescent="0.25">
      <c r="E321" s="38"/>
      <c r="G321" s="54"/>
    </row>
    <row r="322" spans="5:7" x14ac:dyDescent="0.25">
      <c r="E322" s="38"/>
      <c r="G322" s="54"/>
    </row>
    <row r="323" spans="5:7" x14ac:dyDescent="0.25">
      <c r="E323" s="38"/>
      <c r="G323" s="54"/>
    </row>
    <row r="324" spans="5:7" x14ac:dyDescent="0.25">
      <c r="E324" s="38"/>
      <c r="G324" s="54"/>
    </row>
    <row r="325" spans="5:7" x14ac:dyDescent="0.25">
      <c r="E325" s="38"/>
      <c r="G325" s="54"/>
    </row>
    <row r="326" spans="5:7" x14ac:dyDescent="0.25">
      <c r="E326" s="38"/>
      <c r="G326" s="54"/>
    </row>
    <row r="327" spans="5:7" x14ac:dyDescent="0.25">
      <c r="E327" s="38"/>
      <c r="G327" s="54"/>
    </row>
    <row r="328" spans="5:7" x14ac:dyDescent="0.25">
      <c r="E328" s="38"/>
      <c r="G328" s="54"/>
    </row>
    <row r="329" spans="5:7" x14ac:dyDescent="0.25">
      <c r="E329" s="38"/>
      <c r="G329" s="54"/>
    </row>
    <row r="330" spans="5:7" x14ac:dyDescent="0.25">
      <c r="E330" s="38"/>
      <c r="G330" s="54"/>
    </row>
    <row r="331" spans="5:7" x14ac:dyDescent="0.25">
      <c r="E331" s="38"/>
      <c r="G331" s="54"/>
    </row>
    <row r="332" spans="5:7" x14ac:dyDescent="0.25">
      <c r="E332" s="38"/>
      <c r="G332" s="54"/>
    </row>
    <row r="333" spans="5:7" x14ac:dyDescent="0.25">
      <c r="E333" s="38"/>
      <c r="G333" s="54"/>
    </row>
    <row r="334" spans="5:7" x14ac:dyDescent="0.25">
      <c r="E334" s="38"/>
      <c r="G334" s="54"/>
    </row>
    <row r="335" spans="5:7" x14ac:dyDescent="0.25">
      <c r="E335" s="38"/>
      <c r="G335" s="54"/>
    </row>
    <row r="336" spans="5:7" x14ac:dyDescent="0.25">
      <c r="E336" s="38"/>
      <c r="G336" s="54"/>
    </row>
    <row r="337" spans="5:7" x14ac:dyDescent="0.25">
      <c r="E337" s="38"/>
      <c r="G337" s="54"/>
    </row>
    <row r="338" spans="5:7" x14ac:dyDescent="0.25">
      <c r="E338" s="38"/>
      <c r="G338" s="54"/>
    </row>
    <row r="339" spans="5:7" x14ac:dyDescent="0.25">
      <c r="E339" s="38"/>
      <c r="G339" s="54"/>
    </row>
    <row r="340" spans="5:7" x14ac:dyDescent="0.25">
      <c r="E340" s="38"/>
      <c r="G340" s="54"/>
    </row>
    <row r="341" spans="5:7" x14ac:dyDescent="0.25">
      <c r="E341" s="38"/>
      <c r="G341" s="54"/>
    </row>
    <row r="342" spans="5:7" x14ac:dyDescent="0.25">
      <c r="E342" s="38"/>
      <c r="G342" s="54"/>
    </row>
    <row r="343" spans="5:7" x14ac:dyDescent="0.25">
      <c r="E343" s="38"/>
      <c r="G343" s="54"/>
    </row>
    <row r="344" spans="5:7" x14ac:dyDescent="0.25">
      <c r="E344" s="38"/>
      <c r="G344" s="54"/>
    </row>
    <row r="345" spans="5:7" x14ac:dyDescent="0.25">
      <c r="E345" s="38"/>
      <c r="G345" s="54"/>
    </row>
    <row r="346" spans="5:7" x14ac:dyDescent="0.25">
      <c r="E346" s="38"/>
      <c r="G346" s="54"/>
    </row>
    <row r="347" spans="5:7" x14ac:dyDescent="0.25">
      <c r="E347" s="38"/>
      <c r="G347" s="54"/>
    </row>
    <row r="348" spans="5:7" x14ac:dyDescent="0.25">
      <c r="E348" s="38"/>
      <c r="G348" s="54"/>
    </row>
    <row r="349" spans="5:7" x14ac:dyDescent="0.25">
      <c r="E349" s="38"/>
      <c r="G349" s="54"/>
    </row>
    <row r="350" spans="5:7" x14ac:dyDescent="0.25">
      <c r="E350" s="38"/>
      <c r="G350" s="54"/>
    </row>
    <row r="351" spans="5:7" x14ac:dyDescent="0.25">
      <c r="E351" s="38"/>
      <c r="G351" s="54"/>
    </row>
    <row r="352" spans="5:7" x14ac:dyDescent="0.25">
      <c r="E352" s="38"/>
      <c r="G352" s="54"/>
    </row>
    <row r="353" spans="5:7" x14ac:dyDescent="0.25">
      <c r="E353" s="38"/>
      <c r="G353" s="54"/>
    </row>
    <row r="354" spans="5:7" x14ac:dyDescent="0.25">
      <c r="E354" s="38"/>
      <c r="G354" s="54"/>
    </row>
    <row r="355" spans="5:7" x14ac:dyDescent="0.25">
      <c r="E355" s="38"/>
      <c r="G355" s="54"/>
    </row>
    <row r="356" spans="5:7" x14ac:dyDescent="0.25">
      <c r="E356" s="38"/>
      <c r="G356" s="54"/>
    </row>
    <row r="357" spans="5:7" x14ac:dyDescent="0.25">
      <c r="E357" s="38"/>
      <c r="G357" s="54"/>
    </row>
    <row r="358" spans="5:7" x14ac:dyDescent="0.25">
      <c r="E358" s="38"/>
      <c r="G358" s="54"/>
    </row>
    <row r="359" spans="5:7" x14ac:dyDescent="0.25">
      <c r="E359" s="38"/>
      <c r="G359" s="54"/>
    </row>
    <row r="360" spans="5:7" x14ac:dyDescent="0.25">
      <c r="E360" s="38"/>
      <c r="G360" s="54"/>
    </row>
    <row r="361" spans="5:7" x14ac:dyDescent="0.25">
      <c r="E361" s="38"/>
      <c r="G361" s="54"/>
    </row>
    <row r="362" spans="5:7" x14ac:dyDescent="0.25">
      <c r="E362" s="38"/>
      <c r="G362" s="54"/>
    </row>
    <row r="363" spans="5:7" x14ac:dyDescent="0.25">
      <c r="E363" s="38"/>
      <c r="G363" s="54"/>
    </row>
    <row r="364" spans="5:7" x14ac:dyDescent="0.25">
      <c r="E364" s="38"/>
      <c r="G364" s="54"/>
    </row>
    <row r="365" spans="5:7" x14ac:dyDescent="0.25">
      <c r="E365" s="38"/>
      <c r="G365" s="54"/>
    </row>
    <row r="366" spans="5:7" x14ac:dyDescent="0.25">
      <c r="E366" s="38"/>
      <c r="G366" s="54"/>
    </row>
    <row r="367" spans="5:7" x14ac:dyDescent="0.25">
      <c r="E367" s="38"/>
      <c r="G367" s="54"/>
    </row>
    <row r="368" spans="5:7" x14ac:dyDescent="0.25">
      <c r="E368" s="38"/>
      <c r="G368" s="54"/>
    </row>
    <row r="369" spans="5:7" x14ac:dyDescent="0.25">
      <c r="E369" s="38"/>
      <c r="G369" s="54"/>
    </row>
    <row r="370" spans="5:7" x14ac:dyDescent="0.25">
      <c r="E370" s="38"/>
      <c r="G370" s="54"/>
    </row>
    <row r="371" spans="5:7" x14ac:dyDescent="0.25">
      <c r="E371" s="38"/>
      <c r="G371" s="54"/>
    </row>
    <row r="372" spans="5:7" x14ac:dyDescent="0.25">
      <c r="E372" s="38"/>
      <c r="G372" s="54"/>
    </row>
    <row r="373" spans="5:7" x14ac:dyDescent="0.25">
      <c r="E373" s="38"/>
      <c r="G373" s="54"/>
    </row>
    <row r="374" spans="5:7" x14ac:dyDescent="0.25">
      <c r="E374" s="38"/>
      <c r="G374" s="54"/>
    </row>
    <row r="375" spans="5:7" x14ac:dyDescent="0.25">
      <c r="E375" s="38"/>
      <c r="G375" s="54"/>
    </row>
    <row r="376" spans="5:7" x14ac:dyDescent="0.25">
      <c r="E376" s="38"/>
      <c r="G376" s="54"/>
    </row>
    <row r="377" spans="5:7" x14ac:dyDescent="0.25">
      <c r="E377" s="38"/>
      <c r="G377" s="54"/>
    </row>
    <row r="378" spans="5:7" x14ac:dyDescent="0.25">
      <c r="E378" s="38"/>
      <c r="G378" s="54"/>
    </row>
    <row r="379" spans="5:7" x14ac:dyDescent="0.25">
      <c r="E379" s="38"/>
      <c r="G379" s="54"/>
    </row>
    <row r="380" spans="5:7" x14ac:dyDescent="0.25">
      <c r="E380" s="38"/>
      <c r="G380" s="54"/>
    </row>
    <row r="381" spans="5:7" x14ac:dyDescent="0.25">
      <c r="E381" s="38"/>
      <c r="G381" s="54"/>
    </row>
    <row r="382" spans="5:7" x14ac:dyDescent="0.25">
      <c r="E382" s="38"/>
      <c r="G382" s="54"/>
    </row>
    <row r="383" spans="5:7" x14ac:dyDescent="0.25">
      <c r="E383" s="38"/>
      <c r="G383" s="54"/>
    </row>
    <row r="384" spans="5:7" x14ac:dyDescent="0.25">
      <c r="E384" s="38"/>
      <c r="G384" s="54"/>
    </row>
    <row r="385" spans="5:7" x14ac:dyDescent="0.25">
      <c r="E385" s="38"/>
      <c r="G385" s="54"/>
    </row>
    <row r="386" spans="5:7" x14ac:dyDescent="0.25">
      <c r="E386" s="38"/>
      <c r="G386" s="54"/>
    </row>
    <row r="387" spans="5:7" x14ac:dyDescent="0.25">
      <c r="E387" s="38"/>
      <c r="G387" s="54"/>
    </row>
    <row r="388" spans="5:7" x14ac:dyDescent="0.25">
      <c r="E388" s="38"/>
      <c r="G388" s="54"/>
    </row>
    <row r="389" spans="5:7" x14ac:dyDescent="0.25">
      <c r="E389" s="38"/>
      <c r="G389" s="54"/>
    </row>
    <row r="390" spans="5:7" x14ac:dyDescent="0.25">
      <c r="E390" s="38"/>
      <c r="G390" s="54"/>
    </row>
    <row r="391" spans="5:7" x14ac:dyDescent="0.25">
      <c r="E391" s="38"/>
      <c r="G391" s="54"/>
    </row>
    <row r="392" spans="5:7" x14ac:dyDescent="0.25">
      <c r="E392" s="38"/>
      <c r="G392" s="54"/>
    </row>
    <row r="393" spans="5:7" x14ac:dyDescent="0.25">
      <c r="E393" s="38"/>
      <c r="G393" s="54"/>
    </row>
    <row r="394" spans="5:7" x14ac:dyDescent="0.25">
      <c r="E394" s="38"/>
      <c r="G394" s="54"/>
    </row>
    <row r="395" spans="5:7" x14ac:dyDescent="0.25">
      <c r="E395" s="38"/>
      <c r="G395" s="54"/>
    </row>
    <row r="396" spans="5:7" x14ac:dyDescent="0.25">
      <c r="E396" s="38"/>
      <c r="G396" s="54"/>
    </row>
    <row r="397" spans="5:7" x14ac:dyDescent="0.25">
      <c r="E397" s="38"/>
      <c r="G397" s="54"/>
    </row>
    <row r="398" spans="5:7" x14ac:dyDescent="0.25">
      <c r="E398" s="38"/>
      <c r="G398" s="54"/>
    </row>
    <row r="399" spans="5:7" x14ac:dyDescent="0.25">
      <c r="E399" s="38"/>
      <c r="G399" s="54"/>
    </row>
    <row r="400" spans="5:7" x14ac:dyDescent="0.25">
      <c r="E400" s="38"/>
      <c r="G400" s="54"/>
    </row>
    <row r="401" spans="5:7" x14ac:dyDescent="0.25">
      <c r="E401" s="38"/>
      <c r="G401" s="54"/>
    </row>
    <row r="402" spans="5:7" x14ac:dyDescent="0.25">
      <c r="E402" s="38"/>
      <c r="G402" s="54"/>
    </row>
    <row r="403" spans="5:7" x14ac:dyDescent="0.25">
      <c r="E403" s="38"/>
      <c r="G403" s="54"/>
    </row>
    <row r="404" spans="5:7" x14ac:dyDescent="0.25">
      <c r="E404" s="38"/>
      <c r="G404" s="54"/>
    </row>
    <row r="405" spans="5:7" x14ac:dyDescent="0.25">
      <c r="E405" s="38"/>
      <c r="G405" s="54"/>
    </row>
    <row r="406" spans="5:7" x14ac:dyDescent="0.25">
      <c r="E406" s="38"/>
      <c r="G406" s="54"/>
    </row>
    <row r="407" spans="5:7" x14ac:dyDescent="0.25">
      <c r="E407" s="38"/>
      <c r="G407" s="54"/>
    </row>
    <row r="408" spans="5:7" x14ac:dyDescent="0.25">
      <c r="E408" s="38"/>
      <c r="G408" s="54"/>
    </row>
    <row r="409" spans="5:7" x14ac:dyDescent="0.25">
      <c r="E409" s="38"/>
      <c r="G409" s="54"/>
    </row>
    <row r="410" spans="5:7" x14ac:dyDescent="0.25">
      <c r="E410" s="38"/>
      <c r="G410" s="54"/>
    </row>
    <row r="411" spans="5:7" x14ac:dyDescent="0.25">
      <c r="E411" s="38"/>
      <c r="G411" s="54"/>
    </row>
    <row r="412" spans="5:7" x14ac:dyDescent="0.25">
      <c r="E412" s="38"/>
      <c r="G412" s="54"/>
    </row>
    <row r="413" spans="5:7" x14ac:dyDescent="0.25">
      <c r="E413" s="38"/>
      <c r="G413" s="54"/>
    </row>
    <row r="414" spans="5:7" x14ac:dyDescent="0.25">
      <c r="E414" s="38"/>
      <c r="G414" s="54"/>
    </row>
    <row r="415" spans="5:7" x14ac:dyDescent="0.25">
      <c r="E415" s="38"/>
      <c r="G415" s="54"/>
    </row>
    <row r="416" spans="5:7" x14ac:dyDescent="0.25">
      <c r="E416" s="38"/>
      <c r="G416" s="54"/>
    </row>
    <row r="417" spans="5:7" x14ac:dyDescent="0.25">
      <c r="E417" s="38"/>
      <c r="G417" s="54"/>
    </row>
    <row r="418" spans="5:7" x14ac:dyDescent="0.25">
      <c r="E418" s="38"/>
      <c r="G418" s="54"/>
    </row>
    <row r="419" spans="5:7" x14ac:dyDescent="0.25">
      <c r="E419" s="38"/>
      <c r="G419" s="54"/>
    </row>
    <row r="420" spans="5:7" x14ac:dyDescent="0.25">
      <c r="E420" s="38"/>
      <c r="G420" s="54"/>
    </row>
    <row r="421" spans="5:7" x14ac:dyDescent="0.25">
      <c r="E421" s="38"/>
      <c r="G421" s="54"/>
    </row>
    <row r="422" spans="5:7" x14ac:dyDescent="0.25">
      <c r="E422" s="38"/>
      <c r="G422" s="54"/>
    </row>
    <row r="423" spans="5:7" x14ac:dyDescent="0.25">
      <c r="E423" s="38"/>
      <c r="G423" s="54"/>
    </row>
    <row r="424" spans="5:7" x14ac:dyDescent="0.25">
      <c r="E424" s="38"/>
      <c r="G424" s="54"/>
    </row>
    <row r="425" spans="5:7" x14ac:dyDescent="0.25">
      <c r="E425" s="38"/>
      <c r="G425" s="54"/>
    </row>
    <row r="426" spans="5:7" x14ac:dyDescent="0.25">
      <c r="E426" s="38"/>
      <c r="G426" s="54"/>
    </row>
    <row r="427" spans="5:7" x14ac:dyDescent="0.25">
      <c r="E427" s="38"/>
      <c r="G427" s="54"/>
    </row>
    <row r="428" spans="5:7" x14ac:dyDescent="0.25">
      <c r="E428" s="38"/>
      <c r="G428" s="54"/>
    </row>
    <row r="429" spans="5:7" x14ac:dyDescent="0.25">
      <c r="E429" s="38"/>
      <c r="G429" s="54"/>
    </row>
    <row r="430" spans="5:7" x14ac:dyDescent="0.25">
      <c r="E430" s="38"/>
      <c r="G430" s="54"/>
    </row>
    <row r="431" spans="5:7" x14ac:dyDescent="0.25">
      <c r="E431" s="38"/>
      <c r="G431" s="54"/>
    </row>
    <row r="432" spans="5:7" x14ac:dyDescent="0.25">
      <c r="E432" s="38"/>
      <c r="G432" s="54"/>
    </row>
    <row r="433" spans="5:7" x14ac:dyDescent="0.25">
      <c r="E433" s="38"/>
      <c r="G433" s="54"/>
    </row>
    <row r="434" spans="5:7" x14ac:dyDescent="0.25">
      <c r="E434" s="38"/>
      <c r="G434" s="54"/>
    </row>
    <row r="435" spans="5:7" x14ac:dyDescent="0.25">
      <c r="E435" s="38"/>
      <c r="G435" s="54"/>
    </row>
    <row r="436" spans="5:7" x14ac:dyDescent="0.25">
      <c r="E436" s="38"/>
      <c r="G436" s="54"/>
    </row>
    <row r="437" spans="5:7" x14ac:dyDescent="0.25">
      <c r="E437" s="38"/>
      <c r="G437" s="54"/>
    </row>
    <row r="438" spans="5:7" x14ac:dyDescent="0.25">
      <c r="E438" s="38"/>
      <c r="G438" s="54"/>
    </row>
    <row r="439" spans="5:7" x14ac:dyDescent="0.25">
      <c r="E439" s="38"/>
      <c r="G439" s="54"/>
    </row>
    <row r="440" spans="5:7" x14ac:dyDescent="0.25">
      <c r="E440" s="38"/>
      <c r="G440" s="54"/>
    </row>
    <row r="441" spans="5:7" x14ac:dyDescent="0.25">
      <c r="E441" s="38"/>
      <c r="G441" s="54"/>
    </row>
    <row r="442" spans="5:7" x14ac:dyDescent="0.25">
      <c r="E442" s="38"/>
      <c r="G442" s="54"/>
    </row>
    <row r="443" spans="5:7" x14ac:dyDescent="0.25">
      <c r="E443" s="38"/>
      <c r="G443" s="54"/>
    </row>
    <row r="444" spans="5:7" x14ac:dyDescent="0.25">
      <c r="E444" s="38"/>
      <c r="G444" s="54"/>
    </row>
    <row r="445" spans="5:7" x14ac:dyDescent="0.25">
      <c r="E445" s="38"/>
      <c r="G445" s="54"/>
    </row>
    <row r="446" spans="5:7" x14ac:dyDescent="0.25">
      <c r="E446" s="38"/>
      <c r="G446" s="54"/>
    </row>
    <row r="447" spans="5:7" x14ac:dyDescent="0.25">
      <c r="E447" s="38"/>
      <c r="G447" s="54"/>
    </row>
    <row r="448" spans="5:7" x14ac:dyDescent="0.25">
      <c r="E448" s="38"/>
      <c r="G448" s="54"/>
    </row>
    <row r="449" spans="5:7" x14ac:dyDescent="0.25">
      <c r="E449" s="38"/>
      <c r="G449" s="54"/>
    </row>
    <row r="450" spans="5:7" x14ac:dyDescent="0.25">
      <c r="E450" s="38"/>
      <c r="G450" s="54"/>
    </row>
    <row r="451" spans="5:7" x14ac:dyDescent="0.25">
      <c r="E451" s="38"/>
      <c r="G451" s="54"/>
    </row>
    <row r="452" spans="5:7" x14ac:dyDescent="0.25">
      <c r="E452" s="38"/>
      <c r="G452" s="54"/>
    </row>
    <row r="453" spans="5:7" x14ac:dyDescent="0.25">
      <c r="E453" s="38"/>
      <c r="G453" s="54"/>
    </row>
    <row r="454" spans="5:7" x14ac:dyDescent="0.25">
      <c r="E454" s="38"/>
      <c r="G454" s="54"/>
    </row>
    <row r="455" spans="5:7" x14ac:dyDescent="0.25">
      <c r="E455" s="38"/>
      <c r="G455" s="54"/>
    </row>
    <row r="456" spans="5:7" x14ac:dyDescent="0.25">
      <c r="E456" s="38"/>
      <c r="G456" s="54"/>
    </row>
    <row r="457" spans="5:7" x14ac:dyDescent="0.25">
      <c r="E457" s="38"/>
      <c r="G457" s="54"/>
    </row>
    <row r="458" spans="5:7" x14ac:dyDescent="0.25">
      <c r="E458" s="38"/>
      <c r="G458" s="54"/>
    </row>
    <row r="459" spans="5:7" x14ac:dyDescent="0.25">
      <c r="E459" s="38"/>
      <c r="G459" s="54"/>
    </row>
    <row r="460" spans="5:7" x14ac:dyDescent="0.25">
      <c r="E460" s="38"/>
      <c r="G460" s="54"/>
    </row>
    <row r="461" spans="5:7" x14ac:dyDescent="0.25">
      <c r="E461" s="38"/>
      <c r="G461" s="54"/>
    </row>
    <row r="462" spans="5:7" x14ac:dyDescent="0.25">
      <c r="E462" s="38"/>
      <c r="G462" s="54"/>
    </row>
    <row r="463" spans="5:7" x14ac:dyDescent="0.25">
      <c r="E463" s="38"/>
      <c r="G463" s="54"/>
    </row>
    <row r="464" spans="5:7" x14ac:dyDescent="0.25">
      <c r="E464" s="38"/>
      <c r="G464" s="54"/>
    </row>
    <row r="465" spans="5:7" x14ac:dyDescent="0.25">
      <c r="E465" s="38"/>
      <c r="G465" s="54"/>
    </row>
    <row r="466" spans="5:7" x14ac:dyDescent="0.25">
      <c r="E466" s="38"/>
      <c r="G466" s="54"/>
    </row>
    <row r="467" spans="5:7" x14ac:dyDescent="0.25">
      <c r="E467" s="38"/>
      <c r="G467" s="54"/>
    </row>
    <row r="468" spans="5:7" x14ac:dyDescent="0.25">
      <c r="E468" s="38"/>
      <c r="G468" s="54"/>
    </row>
    <row r="469" spans="5:7" x14ac:dyDescent="0.25">
      <c r="E469" s="38"/>
      <c r="G469" s="54"/>
    </row>
    <row r="470" spans="5:7" x14ac:dyDescent="0.25">
      <c r="E470" s="38"/>
      <c r="G470" s="54"/>
    </row>
    <row r="471" spans="5:7" x14ac:dyDescent="0.25">
      <c r="E471" s="38"/>
      <c r="G471" s="54"/>
    </row>
    <row r="472" spans="5:7" x14ac:dyDescent="0.25">
      <c r="E472" s="38"/>
      <c r="G472" s="54"/>
    </row>
    <row r="473" spans="5:7" x14ac:dyDescent="0.25">
      <c r="E473" s="38"/>
      <c r="G473" s="54"/>
    </row>
    <row r="474" spans="5:7" x14ac:dyDescent="0.25">
      <c r="E474" s="38"/>
      <c r="G474" s="54"/>
    </row>
    <row r="475" spans="5:7" x14ac:dyDescent="0.25">
      <c r="E475" s="38"/>
      <c r="G475" s="54"/>
    </row>
    <row r="476" spans="5:7" x14ac:dyDescent="0.25">
      <c r="E476" s="38"/>
      <c r="G476" s="54"/>
    </row>
    <row r="477" spans="5:7" x14ac:dyDescent="0.25">
      <c r="E477" s="38"/>
      <c r="G477" s="54"/>
    </row>
    <row r="478" spans="5:7" x14ac:dyDescent="0.25">
      <c r="E478" s="38"/>
      <c r="G478" s="54"/>
    </row>
    <row r="479" spans="5:7" x14ac:dyDescent="0.25">
      <c r="E479" s="38"/>
      <c r="G479" s="54"/>
    </row>
    <row r="480" spans="5:7" x14ac:dyDescent="0.25">
      <c r="E480" s="38"/>
      <c r="G480" s="54"/>
    </row>
    <row r="481" spans="5:7" x14ac:dyDescent="0.25">
      <c r="E481" s="38"/>
      <c r="G481" s="54"/>
    </row>
    <row r="482" spans="5:7" x14ac:dyDescent="0.25">
      <c r="E482" s="38"/>
      <c r="G482" s="54"/>
    </row>
    <row r="483" spans="5:7" x14ac:dyDescent="0.25">
      <c r="E483" s="38"/>
      <c r="G483" s="54"/>
    </row>
    <row r="484" spans="5:7" x14ac:dyDescent="0.25">
      <c r="E484" s="38"/>
      <c r="G484" s="54"/>
    </row>
    <row r="485" spans="5:7" x14ac:dyDescent="0.25">
      <c r="E485" s="38"/>
      <c r="G485" s="54"/>
    </row>
    <row r="486" spans="5:7" x14ac:dyDescent="0.25">
      <c r="E486" s="38"/>
      <c r="G486" s="54"/>
    </row>
    <row r="487" spans="5:7" x14ac:dyDescent="0.25">
      <c r="E487" s="38"/>
      <c r="G487" s="54"/>
    </row>
    <row r="488" spans="5:7" x14ac:dyDescent="0.25">
      <c r="E488" s="38"/>
      <c r="G488" s="54"/>
    </row>
    <row r="489" spans="5:7" x14ac:dyDescent="0.25">
      <c r="E489" s="38"/>
      <c r="G489" s="54"/>
    </row>
    <row r="490" spans="5:7" x14ac:dyDescent="0.25">
      <c r="E490" s="38"/>
      <c r="G490" s="54"/>
    </row>
    <row r="491" spans="5:7" x14ac:dyDescent="0.25">
      <c r="E491" s="38"/>
      <c r="G491" s="54"/>
    </row>
    <row r="492" spans="5:7" x14ac:dyDescent="0.25">
      <c r="E492" s="38"/>
      <c r="G492" s="54"/>
    </row>
    <row r="493" spans="5:7" x14ac:dyDescent="0.25">
      <c r="E493" s="38"/>
      <c r="G493" s="54"/>
    </row>
    <row r="494" spans="5:7" x14ac:dyDescent="0.25">
      <c r="E494" s="38"/>
      <c r="G494" s="54"/>
    </row>
    <row r="495" spans="5:7" x14ac:dyDescent="0.25">
      <c r="E495" s="38"/>
      <c r="G495" s="54"/>
    </row>
    <row r="496" spans="5:7" x14ac:dyDescent="0.25">
      <c r="E496" s="38"/>
      <c r="G496" s="54"/>
    </row>
    <row r="497" spans="5:7" x14ac:dyDescent="0.25">
      <c r="E497" s="38"/>
      <c r="G497" s="54"/>
    </row>
    <row r="498" spans="5:7" x14ac:dyDescent="0.25">
      <c r="E498" s="38"/>
      <c r="G498" s="54"/>
    </row>
    <row r="499" spans="5:7" x14ac:dyDescent="0.25">
      <c r="E499" s="38"/>
      <c r="G499" s="54"/>
    </row>
    <row r="500" spans="5:7" x14ac:dyDescent="0.25">
      <c r="E500" s="38"/>
      <c r="G500" s="54"/>
    </row>
    <row r="501" spans="5:7" x14ac:dyDescent="0.25">
      <c r="E501" s="38"/>
      <c r="G501" s="54"/>
    </row>
    <row r="502" spans="5:7" x14ac:dyDescent="0.25">
      <c r="E502" s="38"/>
      <c r="G502" s="54"/>
    </row>
    <row r="503" spans="5:7" x14ac:dyDescent="0.25">
      <c r="E503" s="38"/>
      <c r="G503" s="54"/>
    </row>
    <row r="504" spans="5:7" x14ac:dyDescent="0.25">
      <c r="E504" s="38"/>
      <c r="G504" s="54"/>
    </row>
    <row r="505" spans="5:7" x14ac:dyDescent="0.25">
      <c r="E505" s="38"/>
      <c r="G505" s="54"/>
    </row>
    <row r="506" spans="5:7" x14ac:dyDescent="0.25">
      <c r="E506" s="38"/>
      <c r="G506" s="54"/>
    </row>
    <row r="507" spans="5:7" x14ac:dyDescent="0.25">
      <c r="E507" s="38"/>
      <c r="G507" s="54"/>
    </row>
    <row r="508" spans="5:7" x14ac:dyDescent="0.25">
      <c r="E508" s="38"/>
      <c r="G508" s="54"/>
    </row>
    <row r="509" spans="5:7" x14ac:dyDescent="0.25">
      <c r="E509" s="38"/>
      <c r="G509" s="54"/>
    </row>
    <row r="510" spans="5:7" x14ac:dyDescent="0.25">
      <c r="E510" s="38"/>
      <c r="G510" s="54"/>
    </row>
    <row r="511" spans="5:7" x14ac:dyDescent="0.25">
      <c r="E511" s="38"/>
      <c r="G511" s="54"/>
    </row>
    <row r="512" spans="5:7" x14ac:dyDescent="0.25">
      <c r="E512" s="38"/>
      <c r="G512" s="54"/>
    </row>
    <row r="513" spans="5:7" x14ac:dyDescent="0.25">
      <c r="E513" s="38"/>
      <c r="G513" s="54"/>
    </row>
    <row r="514" spans="5:7" x14ac:dyDescent="0.25">
      <c r="E514" s="38"/>
      <c r="G514" s="54"/>
    </row>
    <row r="515" spans="5:7" x14ac:dyDescent="0.25">
      <c r="E515" s="38"/>
      <c r="G515" s="54"/>
    </row>
    <row r="516" spans="5:7" x14ac:dyDescent="0.25">
      <c r="E516" s="38"/>
      <c r="G516" s="54"/>
    </row>
    <row r="517" spans="5:7" x14ac:dyDescent="0.25">
      <c r="E517" s="38"/>
      <c r="G517" s="54"/>
    </row>
    <row r="518" spans="5:7" x14ac:dyDescent="0.25">
      <c r="E518" s="38"/>
      <c r="G518" s="54"/>
    </row>
    <row r="519" spans="5:7" x14ac:dyDescent="0.25">
      <c r="E519" s="38"/>
      <c r="G519" s="54"/>
    </row>
    <row r="520" spans="5:7" x14ac:dyDescent="0.25">
      <c r="E520" s="38"/>
      <c r="G520" s="54"/>
    </row>
    <row r="521" spans="5:7" x14ac:dyDescent="0.25">
      <c r="E521" s="38"/>
      <c r="G521" s="54"/>
    </row>
    <row r="522" spans="5:7" x14ac:dyDescent="0.25">
      <c r="E522" s="38"/>
      <c r="G522" s="54"/>
    </row>
    <row r="523" spans="5:7" x14ac:dyDescent="0.25">
      <c r="E523" s="38"/>
      <c r="G523" s="54"/>
    </row>
    <row r="524" spans="5:7" x14ac:dyDescent="0.25">
      <c r="E524" s="38"/>
      <c r="G524" s="54"/>
    </row>
    <row r="525" spans="5:7" x14ac:dyDescent="0.25">
      <c r="E525" s="38"/>
      <c r="G525" s="54"/>
    </row>
    <row r="526" spans="5:7" x14ac:dyDescent="0.25">
      <c r="E526" s="38"/>
      <c r="G526" s="54"/>
    </row>
    <row r="527" spans="5:7" x14ac:dyDescent="0.25">
      <c r="E527" s="38"/>
      <c r="G527" s="54"/>
    </row>
    <row r="528" spans="5:7" x14ac:dyDescent="0.25">
      <c r="E528" s="38"/>
      <c r="G528" s="54"/>
    </row>
    <row r="529" spans="5:7" x14ac:dyDescent="0.25">
      <c r="E529" s="38"/>
      <c r="G529" s="54"/>
    </row>
    <row r="530" spans="5:7" x14ac:dyDescent="0.25">
      <c r="E530" s="38"/>
      <c r="G530" s="54"/>
    </row>
    <row r="531" spans="5:7" x14ac:dyDescent="0.25">
      <c r="E531" s="38"/>
      <c r="G531" s="54"/>
    </row>
    <row r="532" spans="5:7" x14ac:dyDescent="0.25">
      <c r="E532" s="38"/>
      <c r="G532" s="54"/>
    </row>
    <row r="533" spans="5:7" x14ac:dyDescent="0.25">
      <c r="E533" s="38"/>
      <c r="G533" s="54"/>
    </row>
    <row r="534" spans="5:7" x14ac:dyDescent="0.25">
      <c r="E534" s="38"/>
      <c r="G534" s="54"/>
    </row>
    <row r="535" spans="5:7" x14ac:dyDescent="0.25">
      <c r="E535" s="38"/>
      <c r="G535" s="54"/>
    </row>
    <row r="536" spans="5:7" x14ac:dyDescent="0.25">
      <c r="E536" s="38"/>
      <c r="G536" s="54"/>
    </row>
    <row r="537" spans="5:7" x14ac:dyDescent="0.25">
      <c r="E537" s="38"/>
      <c r="G537" s="54"/>
    </row>
    <row r="538" spans="5:7" x14ac:dyDescent="0.25">
      <c r="E538" s="38"/>
      <c r="G538" s="54"/>
    </row>
    <row r="539" spans="5:7" x14ac:dyDescent="0.25">
      <c r="E539" s="38"/>
      <c r="G539" s="54"/>
    </row>
    <row r="540" spans="5:7" x14ac:dyDescent="0.25">
      <c r="E540" s="38"/>
      <c r="G540" s="54"/>
    </row>
    <row r="541" spans="5:7" x14ac:dyDescent="0.25">
      <c r="E541" s="38"/>
      <c r="G541" s="54"/>
    </row>
    <row r="542" spans="5:7" x14ac:dyDescent="0.25">
      <c r="E542" s="38"/>
      <c r="G542" s="54"/>
    </row>
    <row r="543" spans="5:7" x14ac:dyDescent="0.25">
      <c r="E543" s="38"/>
      <c r="G543" s="54"/>
    </row>
    <row r="544" spans="5:7" x14ac:dyDescent="0.25">
      <c r="E544" s="38"/>
      <c r="G544" s="54"/>
    </row>
    <row r="545" spans="5:7" x14ac:dyDescent="0.25">
      <c r="E545" s="38"/>
      <c r="G545" s="54"/>
    </row>
    <row r="546" spans="5:7" x14ac:dyDescent="0.25">
      <c r="E546" s="38"/>
      <c r="G546" s="54"/>
    </row>
    <row r="547" spans="5:7" x14ac:dyDescent="0.25">
      <c r="E547" s="38"/>
      <c r="G547" s="54"/>
    </row>
    <row r="548" spans="5:7" x14ac:dyDescent="0.25">
      <c r="E548" s="38"/>
      <c r="G548" s="54"/>
    </row>
    <row r="549" spans="5:7" x14ac:dyDescent="0.25">
      <c r="E549" s="38"/>
      <c r="G549" s="54"/>
    </row>
    <row r="550" spans="5:7" x14ac:dyDescent="0.25">
      <c r="E550" s="38"/>
      <c r="G550" s="54"/>
    </row>
    <row r="551" spans="5:7" x14ac:dyDescent="0.25">
      <c r="E551" s="38"/>
      <c r="G551" s="54"/>
    </row>
    <row r="552" spans="5:7" x14ac:dyDescent="0.25">
      <c r="E552" s="38"/>
      <c r="G552" s="54"/>
    </row>
    <row r="553" spans="5:7" x14ac:dyDescent="0.25">
      <c r="E553" s="38"/>
      <c r="G553" s="54"/>
    </row>
    <row r="554" spans="5:7" x14ac:dyDescent="0.25">
      <c r="E554" s="38"/>
      <c r="G554" s="54"/>
    </row>
    <row r="555" spans="5:7" x14ac:dyDescent="0.25">
      <c r="E555" s="38"/>
      <c r="G555" s="54"/>
    </row>
    <row r="556" spans="5:7" x14ac:dyDescent="0.25">
      <c r="E556" s="38"/>
      <c r="G556" s="54"/>
    </row>
    <row r="557" spans="5:7" x14ac:dyDescent="0.25">
      <c r="E557" s="38"/>
      <c r="G557" s="54"/>
    </row>
    <row r="558" spans="5:7" x14ac:dyDescent="0.25">
      <c r="E558" s="38"/>
      <c r="G558" s="54"/>
    </row>
    <row r="559" spans="5:7" x14ac:dyDescent="0.25">
      <c r="E559" s="38"/>
      <c r="G559" s="54"/>
    </row>
    <row r="560" spans="5:7" x14ac:dyDescent="0.25">
      <c r="E560" s="38"/>
      <c r="G560" s="54"/>
    </row>
    <row r="561" spans="5:7" x14ac:dyDescent="0.25">
      <c r="E561" s="38"/>
      <c r="G561" s="54"/>
    </row>
    <row r="562" spans="5:7" x14ac:dyDescent="0.25">
      <c r="E562" s="38"/>
      <c r="G562" s="54"/>
    </row>
    <row r="563" spans="5:7" x14ac:dyDescent="0.25">
      <c r="E563" s="38"/>
      <c r="G563" s="54"/>
    </row>
    <row r="564" spans="5:7" x14ac:dyDescent="0.25">
      <c r="E564" s="38"/>
      <c r="G564" s="54"/>
    </row>
    <row r="565" spans="5:7" x14ac:dyDescent="0.25">
      <c r="E565" s="38"/>
      <c r="G565" s="54"/>
    </row>
    <row r="566" spans="5:7" x14ac:dyDescent="0.25">
      <c r="E566" s="38"/>
      <c r="G566" s="54"/>
    </row>
    <row r="567" spans="5:7" x14ac:dyDescent="0.25">
      <c r="E567" s="38"/>
      <c r="G567" s="54"/>
    </row>
    <row r="568" spans="5:7" x14ac:dyDescent="0.25">
      <c r="E568" s="38"/>
      <c r="G568" s="54"/>
    </row>
    <row r="569" spans="5:7" x14ac:dyDescent="0.25">
      <c r="E569" s="38"/>
      <c r="G569" s="54"/>
    </row>
    <row r="570" spans="5:7" x14ac:dyDescent="0.25">
      <c r="E570" s="38"/>
      <c r="G570" s="54"/>
    </row>
    <row r="571" spans="5:7" x14ac:dyDescent="0.25">
      <c r="E571" s="38"/>
      <c r="G571" s="54"/>
    </row>
    <row r="572" spans="5:7" x14ac:dyDescent="0.25">
      <c r="E572" s="38"/>
      <c r="G572" s="54"/>
    </row>
    <row r="573" spans="5:7" x14ac:dyDescent="0.25">
      <c r="E573" s="38"/>
      <c r="G573" s="54"/>
    </row>
    <row r="574" spans="5:7" x14ac:dyDescent="0.25">
      <c r="E574" s="38"/>
      <c r="G574" s="54"/>
    </row>
    <row r="575" spans="5:7" x14ac:dyDescent="0.25">
      <c r="E575" s="38"/>
      <c r="G575" s="54"/>
    </row>
    <row r="576" spans="5:7" x14ac:dyDescent="0.25">
      <c r="E576" s="38"/>
      <c r="G576" s="54"/>
    </row>
    <row r="577" spans="5:7" x14ac:dyDescent="0.25">
      <c r="E577" s="38"/>
      <c r="G577" s="54"/>
    </row>
    <row r="578" spans="5:7" x14ac:dyDescent="0.25">
      <c r="E578" s="38"/>
      <c r="G578" s="54"/>
    </row>
    <row r="579" spans="5:7" x14ac:dyDescent="0.25">
      <c r="E579" s="38"/>
      <c r="G579" s="54"/>
    </row>
    <row r="580" spans="5:7" x14ac:dyDescent="0.25">
      <c r="E580" s="38"/>
      <c r="G580" s="54"/>
    </row>
    <row r="581" spans="5:7" x14ac:dyDescent="0.25">
      <c r="E581" s="38"/>
      <c r="G581" s="54"/>
    </row>
    <row r="582" spans="5:7" x14ac:dyDescent="0.25">
      <c r="E582" s="38"/>
      <c r="G582" s="54"/>
    </row>
    <row r="583" spans="5:7" x14ac:dyDescent="0.25">
      <c r="E583" s="38"/>
      <c r="G583" s="54"/>
    </row>
    <row r="584" spans="5:7" x14ac:dyDescent="0.25">
      <c r="E584" s="38"/>
      <c r="G584" s="54"/>
    </row>
    <row r="585" spans="5:7" x14ac:dyDescent="0.25">
      <c r="E585" s="38"/>
      <c r="G585" s="54"/>
    </row>
    <row r="586" spans="5:7" x14ac:dyDescent="0.25">
      <c r="E586" s="38"/>
      <c r="G586" s="54"/>
    </row>
    <row r="587" spans="5:7" x14ac:dyDescent="0.25">
      <c r="E587" s="38"/>
      <c r="G587" s="54"/>
    </row>
    <row r="588" spans="5:7" x14ac:dyDescent="0.25">
      <c r="E588" s="38"/>
      <c r="G588" s="54"/>
    </row>
    <row r="589" spans="5:7" x14ac:dyDescent="0.25">
      <c r="E589" s="38"/>
      <c r="G589" s="54"/>
    </row>
    <row r="590" spans="5:7" x14ac:dyDescent="0.25">
      <c r="E590" s="38"/>
      <c r="G590" s="54"/>
    </row>
    <row r="591" spans="5:7" x14ac:dyDescent="0.25">
      <c r="E591" s="38"/>
      <c r="G591" s="54"/>
    </row>
    <row r="592" spans="5:7" x14ac:dyDescent="0.25">
      <c r="E592" s="38"/>
      <c r="G592" s="54"/>
    </row>
    <row r="593" spans="5:7" x14ac:dyDescent="0.25">
      <c r="E593" s="38"/>
      <c r="G593" s="54"/>
    </row>
    <row r="594" spans="5:7" x14ac:dyDescent="0.25">
      <c r="E594" s="38"/>
      <c r="G594" s="54"/>
    </row>
    <row r="595" spans="5:7" x14ac:dyDescent="0.25">
      <c r="E595" s="38"/>
      <c r="G595" s="54"/>
    </row>
    <row r="596" spans="5:7" x14ac:dyDescent="0.25">
      <c r="E596" s="38"/>
      <c r="G596" s="54"/>
    </row>
    <row r="597" spans="5:7" x14ac:dyDescent="0.25">
      <c r="E597" s="38"/>
      <c r="G597" s="54"/>
    </row>
    <row r="598" spans="5:7" x14ac:dyDescent="0.25">
      <c r="E598" s="38"/>
      <c r="G598" s="54"/>
    </row>
    <row r="599" spans="5:7" x14ac:dyDescent="0.25">
      <c r="E599" s="38"/>
      <c r="G599" s="54"/>
    </row>
    <row r="600" spans="5:7" x14ac:dyDescent="0.25">
      <c r="E600" s="38"/>
      <c r="G600" s="54"/>
    </row>
    <row r="601" spans="5:7" x14ac:dyDescent="0.25">
      <c r="E601" s="38"/>
      <c r="G601" s="54"/>
    </row>
    <row r="602" spans="5:7" x14ac:dyDescent="0.25">
      <c r="E602" s="38"/>
      <c r="G602" s="54"/>
    </row>
    <row r="603" spans="5:7" x14ac:dyDescent="0.25">
      <c r="E603" s="38"/>
      <c r="G603" s="54"/>
    </row>
    <row r="604" spans="5:7" x14ac:dyDescent="0.25">
      <c r="E604" s="38"/>
      <c r="G604" s="54"/>
    </row>
    <row r="605" spans="5:7" x14ac:dyDescent="0.25">
      <c r="E605" s="38"/>
      <c r="G605" s="54"/>
    </row>
    <row r="606" spans="5:7" x14ac:dyDescent="0.25">
      <c r="E606" s="38"/>
      <c r="G606" s="54"/>
    </row>
    <row r="607" spans="5:7" x14ac:dyDescent="0.25">
      <c r="E607" s="38"/>
      <c r="G607" s="54"/>
    </row>
    <row r="608" spans="5:7" x14ac:dyDescent="0.25">
      <c r="E608" s="38"/>
      <c r="G608" s="54"/>
    </row>
    <row r="609" spans="5:7" x14ac:dyDescent="0.25">
      <c r="E609" s="38"/>
      <c r="G609" s="54"/>
    </row>
    <row r="610" spans="5:7" x14ac:dyDescent="0.25">
      <c r="E610" s="38"/>
      <c r="G610" s="54"/>
    </row>
    <row r="611" spans="5:7" x14ac:dyDescent="0.25">
      <c r="E611" s="38"/>
      <c r="G611" s="54"/>
    </row>
    <row r="612" spans="5:7" x14ac:dyDescent="0.25">
      <c r="E612" s="38"/>
      <c r="G612" s="54"/>
    </row>
    <row r="613" spans="5:7" x14ac:dyDescent="0.25">
      <c r="E613" s="38"/>
      <c r="G613" s="54"/>
    </row>
    <row r="614" spans="5:7" x14ac:dyDescent="0.25">
      <c r="E614" s="38"/>
      <c r="G614" s="54"/>
    </row>
    <row r="615" spans="5:7" x14ac:dyDescent="0.25">
      <c r="E615" s="38"/>
      <c r="G615" s="54"/>
    </row>
    <row r="616" spans="5:7" x14ac:dyDescent="0.25">
      <c r="E616" s="38"/>
      <c r="G616" s="54"/>
    </row>
    <row r="617" spans="5:7" x14ac:dyDescent="0.25">
      <c r="E617" s="38"/>
      <c r="G617" s="54"/>
    </row>
    <row r="618" spans="5:7" x14ac:dyDescent="0.25">
      <c r="E618" s="38"/>
      <c r="G618" s="54"/>
    </row>
    <row r="619" spans="5:7" x14ac:dyDescent="0.25">
      <c r="E619" s="38"/>
      <c r="G619" s="54"/>
    </row>
    <row r="620" spans="5:7" x14ac:dyDescent="0.25">
      <c r="E620" s="38"/>
      <c r="G620" s="54"/>
    </row>
    <row r="621" spans="5:7" x14ac:dyDescent="0.25">
      <c r="E621" s="38"/>
      <c r="G621" s="54"/>
    </row>
    <row r="622" spans="5:7" x14ac:dyDescent="0.25">
      <c r="E622" s="38"/>
      <c r="G622" s="54"/>
    </row>
    <row r="623" spans="5:7" x14ac:dyDescent="0.25">
      <c r="E623" s="38"/>
      <c r="G623" s="54"/>
    </row>
    <row r="624" spans="5:7" x14ac:dyDescent="0.25">
      <c r="E624" s="38"/>
      <c r="G624" s="54"/>
    </row>
    <row r="625" spans="5:7" x14ac:dyDescent="0.25">
      <c r="E625" s="38"/>
      <c r="G625" s="54"/>
    </row>
    <row r="626" spans="5:7" x14ac:dyDescent="0.25">
      <c r="E626" s="38"/>
      <c r="G626" s="54"/>
    </row>
    <row r="627" spans="5:7" x14ac:dyDescent="0.25">
      <c r="E627" s="38"/>
      <c r="G627" s="54"/>
    </row>
    <row r="628" spans="5:7" x14ac:dyDescent="0.25">
      <c r="E628" s="38"/>
      <c r="G628" s="54"/>
    </row>
    <row r="629" spans="5:7" x14ac:dyDescent="0.25">
      <c r="E629" s="38"/>
      <c r="G629" s="54"/>
    </row>
    <row r="630" spans="5:7" x14ac:dyDescent="0.25">
      <c r="E630" s="38"/>
      <c r="G630" s="54"/>
    </row>
    <row r="631" spans="5:7" x14ac:dyDescent="0.25">
      <c r="E631" s="38"/>
      <c r="G631" s="54"/>
    </row>
    <row r="632" spans="5:7" x14ac:dyDescent="0.25">
      <c r="E632" s="38"/>
      <c r="G632" s="54"/>
    </row>
    <row r="633" spans="5:7" x14ac:dyDescent="0.25">
      <c r="E633" s="38"/>
      <c r="G633" s="54"/>
    </row>
    <row r="634" spans="5:7" x14ac:dyDescent="0.25">
      <c r="E634" s="38"/>
      <c r="G634" s="54"/>
    </row>
    <row r="635" spans="5:7" x14ac:dyDescent="0.25">
      <c r="E635" s="38"/>
      <c r="G635" s="54"/>
    </row>
    <row r="636" spans="5:7" x14ac:dyDescent="0.25">
      <c r="E636" s="38"/>
      <c r="G636" s="54"/>
    </row>
    <row r="637" spans="5:7" x14ac:dyDescent="0.25">
      <c r="E637" s="38"/>
      <c r="G637" s="54"/>
    </row>
    <row r="638" spans="5:7" x14ac:dyDescent="0.25">
      <c r="E638" s="38"/>
      <c r="G638" s="54"/>
    </row>
    <row r="639" spans="5:7" x14ac:dyDescent="0.25">
      <c r="E639" s="38"/>
      <c r="G639" s="54"/>
    </row>
    <row r="640" spans="5:7" x14ac:dyDescent="0.25">
      <c r="E640" s="38"/>
      <c r="G640" s="54"/>
    </row>
    <row r="641" spans="5:7" x14ac:dyDescent="0.25">
      <c r="E641" s="38"/>
      <c r="G641" s="54"/>
    </row>
    <row r="642" spans="5:7" x14ac:dyDescent="0.25">
      <c r="E642" s="38"/>
      <c r="G642" s="54"/>
    </row>
    <row r="643" spans="5:7" x14ac:dyDescent="0.25">
      <c r="E643" s="38"/>
      <c r="G643" s="54"/>
    </row>
    <row r="644" spans="5:7" x14ac:dyDescent="0.25">
      <c r="E644" s="38"/>
      <c r="G644" s="54"/>
    </row>
    <row r="645" spans="5:7" x14ac:dyDescent="0.25">
      <c r="E645" s="38"/>
      <c r="G645" s="54"/>
    </row>
    <row r="646" spans="5:7" x14ac:dyDescent="0.25">
      <c r="E646" s="38"/>
      <c r="G646" s="54"/>
    </row>
    <row r="647" spans="5:7" x14ac:dyDescent="0.25">
      <c r="E647" s="38"/>
      <c r="G647" s="54"/>
    </row>
    <row r="648" spans="5:7" x14ac:dyDescent="0.25">
      <c r="E648" s="38"/>
      <c r="G648" s="54"/>
    </row>
    <row r="649" spans="5:7" x14ac:dyDescent="0.25">
      <c r="E649" s="38"/>
      <c r="G649" s="54"/>
    </row>
    <row r="650" spans="5:7" x14ac:dyDescent="0.25">
      <c r="E650" s="38"/>
      <c r="G650" s="54"/>
    </row>
    <row r="651" spans="5:7" x14ac:dyDescent="0.25">
      <c r="E651" s="38"/>
      <c r="G651" s="54"/>
    </row>
    <row r="652" spans="5:7" x14ac:dyDescent="0.25">
      <c r="E652" s="38"/>
      <c r="G652" s="54"/>
    </row>
    <row r="653" spans="5:7" x14ac:dyDescent="0.25">
      <c r="E653" s="38"/>
      <c r="G653" s="54"/>
    </row>
    <row r="654" spans="5:7" x14ac:dyDescent="0.25">
      <c r="E654" s="38"/>
      <c r="G654" s="54"/>
    </row>
    <row r="655" spans="5:7" x14ac:dyDescent="0.25">
      <c r="E655" s="38"/>
      <c r="G655" s="54"/>
    </row>
    <row r="656" spans="5:7" x14ac:dyDescent="0.25">
      <c r="E656" s="38"/>
      <c r="G656" s="54"/>
    </row>
    <row r="657" spans="5:7" x14ac:dyDescent="0.25">
      <c r="E657" s="38"/>
      <c r="G657" s="54"/>
    </row>
    <row r="658" spans="5:7" x14ac:dyDescent="0.25">
      <c r="E658" s="38"/>
      <c r="G658" s="54"/>
    </row>
    <row r="659" spans="5:7" x14ac:dyDescent="0.25">
      <c r="E659" s="38"/>
      <c r="G659" s="54"/>
    </row>
    <row r="660" spans="5:7" x14ac:dyDescent="0.25">
      <c r="E660" s="38"/>
      <c r="G660" s="54"/>
    </row>
    <row r="661" spans="5:7" x14ac:dyDescent="0.25">
      <c r="E661" s="38"/>
      <c r="G661" s="54"/>
    </row>
    <row r="662" spans="5:7" x14ac:dyDescent="0.25">
      <c r="E662" s="38"/>
      <c r="G662" s="54"/>
    </row>
    <row r="663" spans="5:7" x14ac:dyDescent="0.25">
      <c r="E663" s="38"/>
      <c r="G663" s="54"/>
    </row>
    <row r="664" spans="5:7" x14ac:dyDescent="0.25">
      <c r="E664" s="38"/>
      <c r="G664" s="54"/>
    </row>
    <row r="665" spans="5:7" x14ac:dyDescent="0.25">
      <c r="E665" s="38"/>
      <c r="G665" s="54"/>
    </row>
    <row r="666" spans="5:7" x14ac:dyDescent="0.25">
      <c r="E666" s="38"/>
      <c r="G666" s="54"/>
    </row>
    <row r="667" spans="5:7" x14ac:dyDescent="0.25">
      <c r="E667" s="38"/>
      <c r="G667" s="54"/>
    </row>
    <row r="668" spans="5:7" x14ac:dyDescent="0.25">
      <c r="E668" s="38"/>
      <c r="G668" s="54"/>
    </row>
    <row r="669" spans="5:7" x14ac:dyDescent="0.25">
      <c r="E669" s="38"/>
      <c r="G669" s="54"/>
    </row>
    <row r="670" spans="5:7" x14ac:dyDescent="0.25">
      <c r="E670" s="38"/>
      <c r="G670" s="54"/>
    </row>
    <row r="671" spans="5:7" x14ac:dyDescent="0.25">
      <c r="E671" s="38"/>
      <c r="G671" s="54"/>
    </row>
    <row r="672" spans="5:7" x14ac:dyDescent="0.25">
      <c r="E672" s="38"/>
      <c r="G672" s="54"/>
    </row>
    <row r="673" spans="5:7" x14ac:dyDescent="0.25">
      <c r="E673" s="38"/>
      <c r="G673" s="54"/>
    </row>
    <row r="674" spans="5:7" x14ac:dyDescent="0.25">
      <c r="E674" s="38"/>
      <c r="G674" s="54"/>
    </row>
    <row r="675" spans="5:7" x14ac:dyDescent="0.25">
      <c r="E675" s="38"/>
      <c r="G675" s="54"/>
    </row>
    <row r="676" spans="5:7" x14ac:dyDescent="0.25">
      <c r="E676" s="38"/>
      <c r="G676" s="54"/>
    </row>
    <row r="677" spans="5:7" x14ac:dyDescent="0.25">
      <c r="E677" s="38"/>
      <c r="G677" s="54"/>
    </row>
    <row r="678" spans="5:7" x14ac:dyDescent="0.25">
      <c r="E678" s="38"/>
      <c r="G678" s="54"/>
    </row>
    <row r="679" spans="5:7" x14ac:dyDescent="0.25">
      <c r="E679" s="38"/>
      <c r="G679" s="54"/>
    </row>
    <row r="680" spans="5:7" x14ac:dyDescent="0.25">
      <c r="E680" s="38"/>
      <c r="G680" s="54"/>
    </row>
    <row r="681" spans="5:7" x14ac:dyDescent="0.25">
      <c r="E681" s="38"/>
      <c r="G681" s="54"/>
    </row>
    <row r="682" spans="5:7" x14ac:dyDescent="0.25">
      <c r="E682" s="38"/>
      <c r="G682" s="54"/>
    </row>
    <row r="683" spans="5:7" x14ac:dyDescent="0.25">
      <c r="E683" s="38"/>
      <c r="G683" s="54"/>
    </row>
    <row r="684" spans="5:7" x14ac:dyDescent="0.25">
      <c r="E684" s="38"/>
      <c r="G684" s="54"/>
    </row>
    <row r="685" spans="5:7" x14ac:dyDescent="0.25">
      <c r="E685" s="38"/>
      <c r="G685" s="54"/>
    </row>
    <row r="686" spans="5:7" x14ac:dyDescent="0.25">
      <c r="E686" s="38"/>
      <c r="G686" s="54"/>
    </row>
    <row r="687" spans="5:7" x14ac:dyDescent="0.25">
      <c r="E687" s="38"/>
      <c r="G687" s="54"/>
    </row>
    <row r="688" spans="5:7" x14ac:dyDescent="0.25">
      <c r="E688" s="38"/>
      <c r="G688" s="54"/>
    </row>
    <row r="689" spans="5:7" x14ac:dyDescent="0.25">
      <c r="E689" s="38"/>
      <c r="G689" s="54"/>
    </row>
    <row r="690" spans="5:7" x14ac:dyDescent="0.25">
      <c r="E690" s="38"/>
      <c r="G690" s="54"/>
    </row>
    <row r="691" spans="5:7" x14ac:dyDescent="0.25">
      <c r="E691" s="38"/>
      <c r="G691" s="54"/>
    </row>
    <row r="692" spans="5:7" x14ac:dyDescent="0.25">
      <c r="E692" s="38"/>
      <c r="G692" s="54"/>
    </row>
    <row r="693" spans="5:7" x14ac:dyDescent="0.25">
      <c r="E693" s="38"/>
      <c r="G693" s="54"/>
    </row>
    <row r="694" spans="5:7" x14ac:dyDescent="0.25">
      <c r="E694" s="38"/>
      <c r="G694" s="54"/>
    </row>
    <row r="695" spans="5:7" x14ac:dyDescent="0.25">
      <c r="E695" s="38"/>
      <c r="G695" s="54"/>
    </row>
    <row r="696" spans="5:7" x14ac:dyDescent="0.25">
      <c r="E696" s="38"/>
      <c r="G696" s="54"/>
    </row>
    <row r="697" spans="5:7" x14ac:dyDescent="0.25">
      <c r="E697" s="38"/>
      <c r="G697" s="54"/>
    </row>
    <row r="698" spans="5:7" x14ac:dyDescent="0.25">
      <c r="E698" s="38"/>
      <c r="G698" s="54"/>
    </row>
    <row r="699" spans="5:7" x14ac:dyDescent="0.25">
      <c r="E699" s="38"/>
      <c r="G699" s="54"/>
    </row>
    <row r="700" spans="5:7" x14ac:dyDescent="0.25">
      <c r="E700" s="38"/>
      <c r="G700" s="54"/>
    </row>
    <row r="701" spans="5:7" x14ac:dyDescent="0.25">
      <c r="E701" s="38"/>
      <c r="G701" s="54"/>
    </row>
    <row r="702" spans="5:7" x14ac:dyDescent="0.25">
      <c r="E702" s="38"/>
      <c r="G702" s="54"/>
    </row>
    <row r="703" spans="5:7" x14ac:dyDescent="0.25">
      <c r="E703" s="38"/>
      <c r="G703" s="54"/>
    </row>
    <row r="704" spans="5:7" x14ac:dyDescent="0.25">
      <c r="E704" s="38"/>
      <c r="G704" s="54"/>
    </row>
    <row r="705" spans="5:7" x14ac:dyDescent="0.25">
      <c r="E705" s="38"/>
      <c r="G705" s="54"/>
    </row>
    <row r="706" spans="5:7" x14ac:dyDescent="0.25">
      <c r="E706" s="38"/>
      <c r="G706" s="54"/>
    </row>
    <row r="707" spans="5:7" x14ac:dyDescent="0.25">
      <c r="E707" s="38"/>
      <c r="G707" s="54"/>
    </row>
    <row r="708" spans="5:7" x14ac:dyDescent="0.25">
      <c r="E708" s="38"/>
      <c r="G708" s="54"/>
    </row>
    <row r="709" spans="5:7" x14ac:dyDescent="0.25">
      <c r="E709" s="38"/>
      <c r="G709" s="54"/>
    </row>
    <row r="710" spans="5:7" x14ac:dyDescent="0.25">
      <c r="E710" s="38"/>
      <c r="G710" s="54"/>
    </row>
    <row r="711" spans="5:7" x14ac:dyDescent="0.25">
      <c r="E711" s="38"/>
      <c r="G711" s="54"/>
    </row>
    <row r="712" spans="5:7" x14ac:dyDescent="0.25">
      <c r="E712" s="38"/>
      <c r="G712" s="54"/>
    </row>
    <row r="713" spans="5:7" x14ac:dyDescent="0.25">
      <c r="E713" s="38"/>
      <c r="G713" s="54"/>
    </row>
    <row r="714" spans="5:7" x14ac:dyDescent="0.25">
      <c r="E714" s="38"/>
      <c r="G714" s="54"/>
    </row>
    <row r="715" spans="5:7" x14ac:dyDescent="0.25">
      <c r="E715" s="38"/>
      <c r="G715" s="54"/>
    </row>
    <row r="716" spans="5:7" x14ac:dyDescent="0.25">
      <c r="E716" s="38"/>
      <c r="G716" s="54"/>
    </row>
    <row r="717" spans="5:7" x14ac:dyDescent="0.25">
      <c r="E717" s="38"/>
      <c r="G717" s="54"/>
    </row>
    <row r="718" spans="5:7" x14ac:dyDescent="0.25">
      <c r="E718" s="38"/>
      <c r="G718" s="54"/>
    </row>
    <row r="719" spans="5:7" x14ac:dyDescent="0.25">
      <c r="E719" s="38"/>
      <c r="G719" s="54"/>
    </row>
    <row r="720" spans="5:7" x14ac:dyDescent="0.25">
      <c r="E720" s="38"/>
      <c r="G720" s="54"/>
    </row>
    <row r="721" spans="5:7" x14ac:dyDescent="0.25">
      <c r="E721" s="38"/>
      <c r="G721" s="54"/>
    </row>
    <row r="722" spans="5:7" x14ac:dyDescent="0.25">
      <c r="E722" s="38"/>
      <c r="G722" s="54"/>
    </row>
    <row r="723" spans="5:7" x14ac:dyDescent="0.25">
      <c r="E723" s="38"/>
      <c r="G723" s="54"/>
    </row>
    <row r="724" spans="5:7" x14ac:dyDescent="0.25">
      <c r="E724" s="38"/>
      <c r="G724" s="54"/>
    </row>
    <row r="725" spans="5:7" x14ac:dyDescent="0.25">
      <c r="E725" s="38"/>
      <c r="G725" s="54"/>
    </row>
    <row r="726" spans="5:7" x14ac:dyDescent="0.25">
      <c r="E726" s="38"/>
      <c r="G726" s="54"/>
    </row>
    <row r="727" spans="5:7" x14ac:dyDescent="0.25">
      <c r="E727" s="38"/>
      <c r="G727" s="54"/>
    </row>
    <row r="728" spans="5:7" x14ac:dyDescent="0.25">
      <c r="E728" s="38"/>
      <c r="G728" s="54"/>
    </row>
    <row r="729" spans="5:7" x14ac:dyDescent="0.25">
      <c r="E729" s="38"/>
      <c r="G729" s="54"/>
    </row>
    <row r="730" spans="5:7" x14ac:dyDescent="0.25">
      <c r="E730" s="38"/>
      <c r="G730" s="54"/>
    </row>
    <row r="731" spans="5:7" x14ac:dyDescent="0.25">
      <c r="E731" s="38"/>
      <c r="G731" s="54"/>
    </row>
    <row r="732" spans="5:7" x14ac:dyDescent="0.25">
      <c r="E732" s="38"/>
      <c r="G732" s="54"/>
    </row>
    <row r="733" spans="5:7" x14ac:dyDescent="0.25">
      <c r="E733" s="38"/>
      <c r="G733" s="54"/>
    </row>
    <row r="734" spans="5:7" x14ac:dyDescent="0.25">
      <c r="E734" s="38"/>
      <c r="G734" s="54"/>
    </row>
    <row r="735" spans="5:7" x14ac:dyDescent="0.25">
      <c r="E735" s="38"/>
      <c r="G735" s="54"/>
    </row>
    <row r="736" spans="5:7" x14ac:dyDescent="0.25">
      <c r="E736" s="38"/>
      <c r="G736" s="54"/>
    </row>
    <row r="737" spans="5:7" x14ac:dyDescent="0.25">
      <c r="E737" s="38"/>
      <c r="G737" s="54"/>
    </row>
    <row r="738" spans="5:7" x14ac:dyDescent="0.25">
      <c r="E738" s="38"/>
      <c r="G738" s="54"/>
    </row>
    <row r="739" spans="5:7" x14ac:dyDescent="0.25">
      <c r="E739" s="38"/>
      <c r="G739" s="54"/>
    </row>
    <row r="740" spans="5:7" x14ac:dyDescent="0.25">
      <c r="E740" s="38"/>
      <c r="G740" s="54"/>
    </row>
    <row r="741" spans="5:7" x14ac:dyDescent="0.25">
      <c r="E741" s="38"/>
      <c r="G741" s="54"/>
    </row>
    <row r="742" spans="5:7" x14ac:dyDescent="0.25">
      <c r="E742" s="38"/>
      <c r="G742" s="54"/>
    </row>
    <row r="743" spans="5:7" x14ac:dyDescent="0.25">
      <c r="E743" s="38"/>
      <c r="G743" s="54"/>
    </row>
    <row r="744" spans="5:7" x14ac:dyDescent="0.25">
      <c r="E744" s="38"/>
      <c r="G744" s="54"/>
    </row>
    <row r="745" spans="5:7" x14ac:dyDescent="0.25">
      <c r="E745" s="38"/>
      <c r="G745" s="54"/>
    </row>
    <row r="746" spans="5:7" x14ac:dyDescent="0.25">
      <c r="E746" s="38"/>
      <c r="G746" s="54"/>
    </row>
    <row r="747" spans="5:7" x14ac:dyDescent="0.25">
      <c r="E747" s="38"/>
      <c r="G747" s="54"/>
    </row>
    <row r="748" spans="5:7" x14ac:dyDescent="0.25">
      <c r="E748" s="38"/>
      <c r="G748" s="54"/>
    </row>
    <row r="749" spans="5:7" x14ac:dyDescent="0.25">
      <c r="E749" s="38"/>
      <c r="G749" s="54"/>
    </row>
    <row r="750" spans="5:7" x14ac:dyDescent="0.25">
      <c r="E750" s="38"/>
      <c r="G750" s="54"/>
    </row>
    <row r="751" spans="5:7" x14ac:dyDescent="0.25">
      <c r="E751" s="38"/>
      <c r="G751" s="54"/>
    </row>
    <row r="752" spans="5:7" x14ac:dyDescent="0.25">
      <c r="E752" s="38"/>
      <c r="G752" s="54"/>
    </row>
    <row r="753" spans="5:7" x14ac:dyDescent="0.25">
      <c r="E753" s="38"/>
      <c r="G753" s="54"/>
    </row>
    <row r="754" spans="5:7" x14ac:dyDescent="0.25">
      <c r="E754" s="38"/>
      <c r="G754" s="54"/>
    </row>
    <row r="755" spans="5:7" x14ac:dyDescent="0.25">
      <c r="E755" s="38"/>
      <c r="G755" s="54"/>
    </row>
    <row r="756" spans="5:7" x14ac:dyDescent="0.25">
      <c r="E756" s="38"/>
      <c r="G756" s="54"/>
    </row>
    <row r="757" spans="5:7" x14ac:dyDescent="0.25">
      <c r="E757" s="38"/>
      <c r="G757" s="54"/>
    </row>
    <row r="758" spans="5:7" x14ac:dyDescent="0.25">
      <c r="E758" s="38"/>
      <c r="G758" s="54"/>
    </row>
    <row r="759" spans="5:7" x14ac:dyDescent="0.25">
      <c r="E759" s="38"/>
      <c r="G759" s="54"/>
    </row>
    <row r="760" spans="5:7" x14ac:dyDescent="0.25">
      <c r="E760" s="38"/>
      <c r="G760" s="54"/>
    </row>
    <row r="761" spans="5:7" x14ac:dyDescent="0.25">
      <c r="E761" s="38"/>
      <c r="G761" s="54"/>
    </row>
    <row r="762" spans="5:7" x14ac:dyDescent="0.25">
      <c r="E762" s="38"/>
      <c r="G762" s="54"/>
    </row>
    <row r="763" spans="5:7" x14ac:dyDescent="0.25">
      <c r="E763" s="38"/>
      <c r="G763" s="54"/>
    </row>
    <row r="764" spans="5:7" x14ac:dyDescent="0.25">
      <c r="E764" s="38"/>
      <c r="G764" s="54"/>
    </row>
    <row r="765" spans="5:7" x14ac:dyDescent="0.25">
      <c r="E765" s="38"/>
      <c r="G765" s="54"/>
    </row>
    <row r="766" spans="5:7" x14ac:dyDescent="0.25">
      <c r="E766" s="38"/>
      <c r="G766" s="54"/>
    </row>
    <row r="767" spans="5:7" x14ac:dyDescent="0.25">
      <c r="E767" s="38"/>
      <c r="G767" s="54"/>
    </row>
    <row r="768" spans="5:7" x14ac:dyDescent="0.25">
      <c r="E768" s="38"/>
      <c r="G768" s="54"/>
    </row>
    <row r="769" spans="5:7" x14ac:dyDescent="0.25">
      <c r="E769" s="38"/>
      <c r="G769" s="54"/>
    </row>
    <row r="770" spans="5:7" x14ac:dyDescent="0.25">
      <c r="E770" s="38"/>
      <c r="G770" s="54"/>
    </row>
    <row r="771" spans="5:7" x14ac:dyDescent="0.25">
      <c r="E771" s="38"/>
      <c r="G771" s="54"/>
    </row>
    <row r="772" spans="5:7" x14ac:dyDescent="0.25">
      <c r="E772" s="38"/>
      <c r="G772" s="54"/>
    </row>
    <row r="773" spans="5:7" x14ac:dyDescent="0.25">
      <c r="E773" s="38"/>
      <c r="G773" s="54"/>
    </row>
    <row r="774" spans="5:7" x14ac:dyDescent="0.25">
      <c r="E774" s="38"/>
      <c r="G774" s="54"/>
    </row>
    <row r="775" spans="5:7" x14ac:dyDescent="0.25">
      <c r="E775" s="38"/>
      <c r="G775" s="54"/>
    </row>
    <row r="776" spans="5:7" x14ac:dyDescent="0.25">
      <c r="E776" s="38"/>
      <c r="G776" s="54"/>
    </row>
    <row r="777" spans="5:7" x14ac:dyDescent="0.25">
      <c r="E777" s="38"/>
      <c r="G777" s="54"/>
    </row>
    <row r="778" spans="5:7" x14ac:dyDescent="0.25">
      <c r="E778" s="38"/>
      <c r="G778" s="54"/>
    </row>
    <row r="779" spans="5:7" x14ac:dyDescent="0.25">
      <c r="E779" s="38"/>
      <c r="G779" s="54"/>
    </row>
    <row r="780" spans="5:7" x14ac:dyDescent="0.25">
      <c r="E780" s="38"/>
      <c r="G780" s="54"/>
    </row>
    <row r="781" spans="5:7" x14ac:dyDescent="0.25">
      <c r="E781" s="38"/>
      <c r="G781" s="54"/>
    </row>
    <row r="782" spans="5:7" x14ac:dyDescent="0.25">
      <c r="E782" s="38"/>
      <c r="G782" s="54"/>
    </row>
    <row r="783" spans="5:7" x14ac:dyDescent="0.25">
      <c r="E783" s="38"/>
      <c r="G783" s="54"/>
    </row>
    <row r="784" spans="5:7" x14ac:dyDescent="0.25">
      <c r="E784" s="38"/>
      <c r="G784" s="54"/>
    </row>
    <row r="785" spans="5:7" x14ac:dyDescent="0.25">
      <c r="E785" s="38"/>
      <c r="G785" s="54"/>
    </row>
    <row r="786" spans="5:7" x14ac:dyDescent="0.25">
      <c r="E786" s="38"/>
      <c r="G786" s="54"/>
    </row>
    <row r="787" spans="5:7" x14ac:dyDescent="0.25">
      <c r="E787" s="38"/>
      <c r="G787" s="54"/>
    </row>
    <row r="788" spans="5:7" x14ac:dyDescent="0.25">
      <c r="E788" s="38"/>
      <c r="G788" s="54"/>
    </row>
    <row r="789" spans="5:7" x14ac:dyDescent="0.25">
      <c r="E789" s="38"/>
      <c r="G789" s="54"/>
    </row>
    <row r="790" spans="5:7" x14ac:dyDescent="0.25">
      <c r="E790" s="38"/>
      <c r="G790" s="54"/>
    </row>
    <row r="791" spans="5:7" x14ac:dyDescent="0.25">
      <c r="E791" s="38"/>
      <c r="G791" s="54"/>
    </row>
    <row r="792" spans="5:7" x14ac:dyDescent="0.25">
      <c r="E792" s="38"/>
      <c r="G792" s="54"/>
    </row>
    <row r="793" spans="5:7" x14ac:dyDescent="0.25">
      <c r="E793" s="38"/>
      <c r="G793" s="54"/>
    </row>
    <row r="794" spans="5:7" x14ac:dyDescent="0.25">
      <c r="E794" s="38"/>
      <c r="G794" s="54"/>
    </row>
    <row r="795" spans="5:7" x14ac:dyDescent="0.25">
      <c r="E795" s="38"/>
      <c r="G795" s="54"/>
    </row>
    <row r="796" spans="5:7" x14ac:dyDescent="0.25">
      <c r="E796" s="38"/>
      <c r="G796" s="54"/>
    </row>
    <row r="797" spans="5:7" x14ac:dyDescent="0.25">
      <c r="E797" s="38"/>
      <c r="G797" s="54"/>
    </row>
    <row r="798" spans="5:7" x14ac:dyDescent="0.25">
      <c r="E798" s="38"/>
      <c r="G798" s="54"/>
    </row>
    <row r="799" spans="5:7" x14ac:dyDescent="0.25">
      <c r="E799" s="38"/>
      <c r="G799" s="54"/>
    </row>
    <row r="800" spans="5:7" x14ac:dyDescent="0.25">
      <c r="E800" s="38"/>
      <c r="G800" s="54"/>
    </row>
    <row r="801" spans="5:7" x14ac:dyDescent="0.25">
      <c r="E801" s="38"/>
      <c r="G801" s="54"/>
    </row>
    <row r="802" spans="5:7" x14ac:dyDescent="0.25">
      <c r="E802" s="38"/>
      <c r="G802" s="54"/>
    </row>
    <row r="803" spans="5:7" x14ac:dyDescent="0.25">
      <c r="E803" s="38"/>
      <c r="G803" s="54"/>
    </row>
    <row r="804" spans="5:7" x14ac:dyDescent="0.25">
      <c r="E804" s="38"/>
      <c r="G804" s="54"/>
    </row>
    <row r="805" spans="5:7" x14ac:dyDescent="0.25">
      <c r="E805" s="38"/>
      <c r="G805" s="54"/>
    </row>
    <row r="806" spans="5:7" x14ac:dyDescent="0.25">
      <c r="E806" s="38"/>
      <c r="G806" s="54"/>
    </row>
    <row r="807" spans="5:7" x14ac:dyDescent="0.25">
      <c r="E807" s="38"/>
      <c r="G807" s="54"/>
    </row>
    <row r="808" spans="5:7" x14ac:dyDescent="0.25">
      <c r="E808" s="38"/>
      <c r="G808" s="54"/>
    </row>
    <row r="809" spans="5:7" x14ac:dyDescent="0.25">
      <c r="E809" s="38"/>
      <c r="G809" s="54"/>
    </row>
    <row r="810" spans="5:7" x14ac:dyDescent="0.25">
      <c r="E810" s="38"/>
      <c r="G810" s="54"/>
    </row>
    <row r="811" spans="5:7" x14ac:dyDescent="0.25">
      <c r="E811" s="38"/>
      <c r="G811" s="54"/>
    </row>
    <row r="812" spans="5:7" x14ac:dyDescent="0.25">
      <c r="E812" s="38"/>
      <c r="G812" s="54"/>
    </row>
    <row r="813" spans="5:7" x14ac:dyDescent="0.25">
      <c r="E813" s="38"/>
      <c r="G813" s="54"/>
    </row>
    <row r="814" spans="5:7" x14ac:dyDescent="0.25">
      <c r="E814" s="38"/>
      <c r="G814" s="54"/>
    </row>
    <row r="815" spans="5:7" x14ac:dyDescent="0.25">
      <c r="E815" s="38"/>
      <c r="G815" s="54"/>
    </row>
    <row r="816" spans="5:7" x14ac:dyDescent="0.25">
      <c r="E816" s="38"/>
      <c r="G816" s="54"/>
    </row>
    <row r="817" spans="5:7" x14ac:dyDescent="0.25">
      <c r="E817" s="38"/>
      <c r="G817" s="54"/>
    </row>
    <row r="818" spans="5:7" x14ac:dyDescent="0.25">
      <c r="E818" s="38"/>
      <c r="G818" s="54"/>
    </row>
    <row r="819" spans="5:7" x14ac:dyDescent="0.25">
      <c r="E819" s="38"/>
      <c r="G819" s="54"/>
    </row>
    <row r="820" spans="5:7" x14ac:dyDescent="0.25">
      <c r="E820" s="38"/>
      <c r="G820" s="54"/>
    </row>
    <row r="821" spans="5:7" x14ac:dyDescent="0.25">
      <c r="E821" s="38"/>
      <c r="G821" s="54"/>
    </row>
    <row r="822" spans="5:7" x14ac:dyDescent="0.25">
      <c r="E822" s="38"/>
      <c r="G822" s="54"/>
    </row>
    <row r="823" spans="5:7" x14ac:dyDescent="0.25">
      <c r="E823" s="38"/>
      <c r="G823" s="54"/>
    </row>
    <row r="824" spans="5:7" x14ac:dyDescent="0.25">
      <c r="E824" s="38"/>
      <c r="G824" s="54"/>
    </row>
    <row r="825" spans="5:7" x14ac:dyDescent="0.25">
      <c r="E825" s="38"/>
      <c r="G825" s="54"/>
    </row>
    <row r="826" spans="5:7" x14ac:dyDescent="0.25">
      <c r="E826" s="38"/>
      <c r="G826" s="54"/>
    </row>
    <row r="827" spans="5:7" x14ac:dyDescent="0.25">
      <c r="E827" s="38"/>
      <c r="G827" s="54"/>
    </row>
    <row r="828" spans="5:7" x14ac:dyDescent="0.25">
      <c r="E828" s="38"/>
      <c r="G828" s="54"/>
    </row>
    <row r="829" spans="5:7" x14ac:dyDescent="0.25">
      <c r="E829" s="38"/>
      <c r="G829" s="54"/>
    </row>
    <row r="830" spans="5:7" x14ac:dyDescent="0.25">
      <c r="E830" s="38"/>
      <c r="G830" s="54"/>
    </row>
    <row r="831" spans="5:7" x14ac:dyDescent="0.25">
      <c r="E831" s="38"/>
      <c r="G831" s="54"/>
    </row>
    <row r="832" spans="5:7" x14ac:dyDescent="0.25">
      <c r="E832" s="38"/>
      <c r="G832" s="54"/>
    </row>
    <row r="833" spans="5:7" x14ac:dyDescent="0.25">
      <c r="E833" s="38"/>
      <c r="G833" s="54"/>
    </row>
    <row r="834" spans="5:7" x14ac:dyDescent="0.25">
      <c r="E834" s="38"/>
      <c r="G834" s="54"/>
    </row>
    <row r="835" spans="5:7" x14ac:dyDescent="0.25">
      <c r="E835" s="38"/>
      <c r="G835" s="54"/>
    </row>
    <row r="836" spans="5:7" x14ac:dyDescent="0.25">
      <c r="E836" s="38"/>
      <c r="G836" s="54"/>
    </row>
    <row r="837" spans="5:7" x14ac:dyDescent="0.25">
      <c r="E837" s="38"/>
      <c r="G837" s="54"/>
    </row>
    <row r="838" spans="5:7" x14ac:dyDescent="0.25">
      <c r="E838" s="38"/>
      <c r="G838" s="54"/>
    </row>
    <row r="839" spans="5:7" x14ac:dyDescent="0.25">
      <c r="E839" s="38"/>
      <c r="G839" s="54"/>
    </row>
    <row r="840" spans="5:7" x14ac:dyDescent="0.25">
      <c r="E840" s="38"/>
      <c r="G840" s="54"/>
    </row>
    <row r="841" spans="5:7" x14ac:dyDescent="0.25">
      <c r="E841" s="38"/>
      <c r="G841" s="54"/>
    </row>
    <row r="842" spans="5:7" x14ac:dyDescent="0.25">
      <c r="E842" s="38"/>
      <c r="G842" s="54"/>
    </row>
    <row r="843" spans="5:7" x14ac:dyDescent="0.25">
      <c r="E843" s="38"/>
      <c r="G843" s="54"/>
    </row>
    <row r="844" spans="5:7" x14ac:dyDescent="0.25">
      <c r="E844" s="38"/>
      <c r="G844" s="54"/>
    </row>
    <row r="845" spans="5:7" x14ac:dyDescent="0.25">
      <c r="E845" s="38"/>
      <c r="G845" s="54"/>
    </row>
    <row r="846" spans="5:7" x14ac:dyDescent="0.25">
      <c r="E846" s="38"/>
      <c r="G846" s="54"/>
    </row>
    <row r="847" spans="5:7" x14ac:dyDescent="0.25">
      <c r="E847" s="38"/>
      <c r="G847" s="54"/>
    </row>
    <row r="848" spans="5:7" x14ac:dyDescent="0.25">
      <c r="E848" s="38"/>
      <c r="G848" s="54"/>
    </row>
    <row r="849" spans="5:7" x14ac:dyDescent="0.25">
      <c r="E849" s="38"/>
      <c r="G849" s="54"/>
    </row>
    <row r="850" spans="5:7" x14ac:dyDescent="0.25">
      <c r="E850" s="38"/>
      <c r="G850" s="54"/>
    </row>
    <row r="851" spans="5:7" x14ac:dyDescent="0.25">
      <c r="E851" s="38"/>
      <c r="G851" s="54"/>
    </row>
    <row r="852" spans="5:7" x14ac:dyDescent="0.25">
      <c r="E852" s="38"/>
      <c r="G852" s="54"/>
    </row>
    <row r="853" spans="5:7" x14ac:dyDescent="0.25">
      <c r="E853" s="38"/>
      <c r="G853" s="54"/>
    </row>
    <row r="854" spans="5:7" x14ac:dyDescent="0.25">
      <c r="E854" s="38"/>
      <c r="G854" s="54"/>
    </row>
    <row r="855" spans="5:7" x14ac:dyDescent="0.25">
      <c r="E855" s="38"/>
      <c r="G855" s="54"/>
    </row>
    <row r="856" spans="5:7" x14ac:dyDescent="0.25">
      <c r="E856" s="38"/>
      <c r="G856" s="54"/>
    </row>
    <row r="857" spans="5:7" x14ac:dyDescent="0.25">
      <c r="E857" s="38"/>
      <c r="G857" s="54"/>
    </row>
    <row r="858" spans="5:7" x14ac:dyDescent="0.25">
      <c r="E858" s="38"/>
      <c r="G858" s="54"/>
    </row>
    <row r="859" spans="5:7" x14ac:dyDescent="0.25">
      <c r="E859" s="38"/>
      <c r="G859" s="54"/>
    </row>
    <row r="860" spans="5:7" x14ac:dyDescent="0.25">
      <c r="E860" s="38"/>
      <c r="G860" s="54"/>
    </row>
    <row r="861" spans="5:7" x14ac:dyDescent="0.25">
      <c r="E861" s="38"/>
      <c r="G861" s="54"/>
    </row>
    <row r="862" spans="5:7" x14ac:dyDescent="0.25">
      <c r="E862" s="38"/>
      <c r="G862" s="54"/>
    </row>
    <row r="863" spans="5:7" x14ac:dyDescent="0.25">
      <c r="E863" s="38"/>
      <c r="G863" s="54"/>
    </row>
    <row r="864" spans="5:7" x14ac:dyDescent="0.25">
      <c r="E864" s="38"/>
      <c r="G864" s="54"/>
    </row>
    <row r="865" spans="5:7" x14ac:dyDescent="0.25">
      <c r="E865" s="38"/>
      <c r="G865" s="54"/>
    </row>
    <row r="866" spans="5:7" x14ac:dyDescent="0.25">
      <c r="E866" s="38"/>
      <c r="G866" s="54"/>
    </row>
    <row r="867" spans="5:7" x14ac:dyDescent="0.25">
      <c r="E867" s="38"/>
      <c r="G867" s="54"/>
    </row>
    <row r="868" spans="5:7" x14ac:dyDescent="0.25">
      <c r="E868" s="38"/>
      <c r="G868" s="54"/>
    </row>
    <row r="869" spans="5:7" x14ac:dyDescent="0.25">
      <c r="E869" s="38"/>
      <c r="G869" s="54"/>
    </row>
    <row r="870" spans="5:7" x14ac:dyDescent="0.25">
      <c r="E870" s="38"/>
      <c r="G870" s="54"/>
    </row>
    <row r="871" spans="5:7" x14ac:dyDescent="0.25">
      <c r="E871" s="38"/>
      <c r="G871" s="54"/>
    </row>
    <row r="872" spans="5:7" x14ac:dyDescent="0.25">
      <c r="E872" s="38"/>
      <c r="G872" s="54"/>
    </row>
    <row r="873" spans="5:7" x14ac:dyDescent="0.25">
      <c r="E873" s="38"/>
      <c r="G873" s="54"/>
    </row>
    <row r="874" spans="5:7" x14ac:dyDescent="0.25">
      <c r="E874" s="38"/>
      <c r="G874" s="54"/>
    </row>
    <row r="875" spans="5:7" x14ac:dyDescent="0.25">
      <c r="E875" s="38"/>
      <c r="G875" s="54"/>
    </row>
    <row r="876" spans="5:7" x14ac:dyDescent="0.25">
      <c r="E876" s="38"/>
      <c r="G876" s="54"/>
    </row>
    <row r="877" spans="5:7" x14ac:dyDescent="0.25">
      <c r="E877" s="38"/>
      <c r="G877" s="54"/>
    </row>
    <row r="878" spans="5:7" x14ac:dyDescent="0.25">
      <c r="E878" s="38"/>
      <c r="G878" s="54"/>
    </row>
    <row r="879" spans="5:7" x14ac:dyDescent="0.25">
      <c r="E879" s="38"/>
      <c r="G879" s="54"/>
    </row>
    <row r="880" spans="5:7" x14ac:dyDescent="0.25">
      <c r="E880" s="38"/>
      <c r="G880" s="54"/>
    </row>
    <row r="881" spans="5:7" x14ac:dyDescent="0.25">
      <c r="E881" s="38"/>
      <c r="G881" s="54"/>
    </row>
    <row r="882" spans="5:7" x14ac:dyDescent="0.25">
      <c r="E882" s="38"/>
      <c r="G882" s="54"/>
    </row>
    <row r="883" spans="5:7" x14ac:dyDescent="0.25">
      <c r="E883" s="38"/>
      <c r="G883" s="54"/>
    </row>
    <row r="884" spans="5:7" x14ac:dyDescent="0.25">
      <c r="E884" s="38"/>
      <c r="G884" s="54"/>
    </row>
    <row r="885" spans="5:7" x14ac:dyDescent="0.25">
      <c r="E885" s="38"/>
      <c r="G885" s="54"/>
    </row>
    <row r="886" spans="5:7" x14ac:dyDescent="0.25">
      <c r="E886" s="38"/>
      <c r="G886" s="54"/>
    </row>
    <row r="887" spans="5:7" x14ac:dyDescent="0.25">
      <c r="E887" s="38"/>
      <c r="G887" s="54"/>
    </row>
    <row r="888" spans="5:7" x14ac:dyDescent="0.25">
      <c r="E888" s="38"/>
      <c r="G888" s="54"/>
    </row>
    <row r="889" spans="5:7" x14ac:dyDescent="0.25">
      <c r="E889" s="38"/>
      <c r="G889" s="54"/>
    </row>
    <row r="890" spans="5:7" x14ac:dyDescent="0.25">
      <c r="E890" s="38"/>
      <c r="G890" s="54"/>
    </row>
    <row r="891" spans="5:7" x14ac:dyDescent="0.25">
      <c r="E891" s="38"/>
      <c r="G891" s="54"/>
    </row>
    <row r="892" spans="5:7" x14ac:dyDescent="0.25">
      <c r="E892" s="38"/>
      <c r="G892" s="54"/>
    </row>
    <row r="893" spans="5:7" x14ac:dyDescent="0.25">
      <c r="E893" s="38"/>
      <c r="G893" s="54"/>
    </row>
    <row r="894" spans="5:7" x14ac:dyDescent="0.25">
      <c r="E894" s="38"/>
      <c r="G894" s="54"/>
    </row>
    <row r="895" spans="5:7" x14ac:dyDescent="0.25">
      <c r="E895" s="38"/>
      <c r="G895" s="54"/>
    </row>
    <row r="896" spans="5:7" x14ac:dyDescent="0.25">
      <c r="E896" s="38"/>
      <c r="G896" s="54"/>
    </row>
    <row r="897" spans="5:7" x14ac:dyDescent="0.25">
      <c r="E897" s="38"/>
      <c r="G897" s="54"/>
    </row>
    <row r="898" spans="5:7" x14ac:dyDescent="0.25">
      <c r="E898" s="38"/>
      <c r="G898" s="54"/>
    </row>
    <row r="899" spans="5:7" x14ac:dyDescent="0.25">
      <c r="E899" s="38"/>
      <c r="G899" s="54"/>
    </row>
    <row r="900" spans="5:7" x14ac:dyDescent="0.25">
      <c r="E900" s="38"/>
      <c r="G900" s="54"/>
    </row>
    <row r="901" spans="5:7" x14ac:dyDescent="0.25">
      <c r="E901" s="38"/>
      <c r="G901" s="54"/>
    </row>
    <row r="902" spans="5:7" x14ac:dyDescent="0.25">
      <c r="E902" s="38"/>
      <c r="G902" s="54"/>
    </row>
    <row r="903" spans="5:7" x14ac:dyDescent="0.25">
      <c r="E903" s="38"/>
      <c r="G903" s="54"/>
    </row>
    <row r="904" spans="5:7" x14ac:dyDescent="0.25">
      <c r="E904" s="38"/>
      <c r="G904" s="54"/>
    </row>
    <row r="905" spans="5:7" x14ac:dyDescent="0.25">
      <c r="E905" s="38"/>
      <c r="G905" s="54"/>
    </row>
    <row r="906" spans="5:7" x14ac:dyDescent="0.25">
      <c r="E906" s="38"/>
      <c r="G906" s="54"/>
    </row>
    <row r="907" spans="5:7" x14ac:dyDescent="0.25">
      <c r="E907" s="38"/>
      <c r="G907" s="54"/>
    </row>
    <row r="908" spans="5:7" x14ac:dyDescent="0.25">
      <c r="E908" s="38"/>
      <c r="G908" s="54"/>
    </row>
    <row r="909" spans="5:7" x14ac:dyDescent="0.25">
      <c r="E909" s="38"/>
      <c r="G909" s="54"/>
    </row>
    <row r="910" spans="5:7" x14ac:dyDescent="0.25">
      <c r="E910" s="38"/>
      <c r="G910" s="54"/>
    </row>
    <row r="911" spans="5:7" x14ac:dyDescent="0.25">
      <c r="E911" s="38"/>
      <c r="G911" s="54"/>
    </row>
    <row r="912" spans="5:7" x14ac:dyDescent="0.25">
      <c r="E912" s="38"/>
      <c r="G912" s="54"/>
    </row>
    <row r="913" spans="5:7" x14ac:dyDescent="0.25">
      <c r="E913" s="38"/>
      <c r="G913" s="54"/>
    </row>
    <row r="914" spans="5:7" x14ac:dyDescent="0.25">
      <c r="E914" s="38"/>
      <c r="G914" s="54"/>
    </row>
    <row r="915" spans="5:7" x14ac:dyDescent="0.25">
      <c r="E915" s="38"/>
      <c r="G915" s="54"/>
    </row>
    <row r="916" spans="5:7" x14ac:dyDescent="0.25">
      <c r="E916" s="38"/>
      <c r="G916" s="54"/>
    </row>
    <row r="917" spans="5:7" x14ac:dyDescent="0.25">
      <c r="E917" s="38"/>
      <c r="G917" s="54"/>
    </row>
    <row r="918" spans="5:7" x14ac:dyDescent="0.25">
      <c r="E918" s="38"/>
      <c r="G918" s="54"/>
    </row>
    <row r="919" spans="5:7" x14ac:dyDescent="0.25">
      <c r="E919" s="38"/>
      <c r="G919" s="54"/>
    </row>
    <row r="920" spans="5:7" x14ac:dyDescent="0.25">
      <c r="E920" s="38"/>
      <c r="G920" s="54"/>
    </row>
    <row r="921" spans="5:7" x14ac:dyDescent="0.25">
      <c r="E921" s="38"/>
      <c r="G921" s="54"/>
    </row>
    <row r="922" spans="5:7" x14ac:dyDescent="0.25">
      <c r="E922" s="38"/>
      <c r="G922" s="54"/>
    </row>
    <row r="923" spans="5:7" x14ac:dyDescent="0.25">
      <c r="E923" s="38"/>
      <c r="G923" s="54"/>
    </row>
    <row r="924" spans="5:7" x14ac:dyDescent="0.25">
      <c r="E924" s="38"/>
      <c r="G924" s="54"/>
    </row>
    <row r="925" spans="5:7" x14ac:dyDescent="0.25">
      <c r="E925" s="38"/>
      <c r="G925" s="54"/>
    </row>
    <row r="926" spans="5:7" x14ac:dyDescent="0.25">
      <c r="E926" s="38"/>
      <c r="G926" s="54"/>
    </row>
    <row r="927" spans="5:7" x14ac:dyDescent="0.25">
      <c r="E927" s="38"/>
      <c r="G927" s="54"/>
    </row>
    <row r="928" spans="5:7" x14ac:dyDescent="0.25">
      <c r="E928" s="38"/>
      <c r="G928" s="54"/>
    </row>
    <row r="929" spans="5:7" x14ac:dyDescent="0.25">
      <c r="E929" s="38"/>
      <c r="G929" s="54"/>
    </row>
    <row r="930" spans="5:7" x14ac:dyDescent="0.25">
      <c r="E930" s="38"/>
      <c r="G930" s="54"/>
    </row>
    <row r="931" spans="5:7" x14ac:dyDescent="0.25">
      <c r="E931" s="38"/>
      <c r="G931" s="54"/>
    </row>
    <row r="932" spans="5:7" x14ac:dyDescent="0.25">
      <c r="E932" s="38"/>
      <c r="G932" s="54"/>
    </row>
    <row r="933" spans="5:7" x14ac:dyDescent="0.25">
      <c r="E933" s="38"/>
      <c r="G933" s="54"/>
    </row>
    <row r="934" spans="5:7" x14ac:dyDescent="0.25">
      <c r="E934" s="38"/>
      <c r="G934" s="54"/>
    </row>
    <row r="935" spans="5:7" x14ac:dyDescent="0.25">
      <c r="E935" s="38"/>
      <c r="G935" s="54"/>
    </row>
    <row r="936" spans="5:7" x14ac:dyDescent="0.25">
      <c r="E936" s="38"/>
      <c r="G936" s="54"/>
    </row>
    <row r="937" spans="5:7" x14ac:dyDescent="0.25">
      <c r="E937" s="38"/>
      <c r="G937" s="54"/>
    </row>
    <row r="938" spans="5:7" x14ac:dyDescent="0.25">
      <c r="E938" s="38"/>
      <c r="G938" s="54"/>
    </row>
    <row r="939" spans="5:7" x14ac:dyDescent="0.25">
      <c r="E939" s="38"/>
      <c r="G939" s="54"/>
    </row>
    <row r="940" spans="5:7" x14ac:dyDescent="0.25">
      <c r="E940" s="38"/>
      <c r="G940" s="54"/>
    </row>
    <row r="941" spans="5:7" x14ac:dyDescent="0.25">
      <c r="E941" s="38"/>
      <c r="G941" s="54"/>
    </row>
    <row r="942" spans="5:7" x14ac:dyDescent="0.25">
      <c r="E942" s="38"/>
      <c r="G942" s="54"/>
    </row>
    <row r="943" spans="5:7" x14ac:dyDescent="0.25">
      <c r="E943" s="38"/>
      <c r="G943" s="54"/>
    </row>
    <row r="944" spans="5:7" x14ac:dyDescent="0.25">
      <c r="E944" s="38"/>
      <c r="G944" s="54"/>
    </row>
    <row r="945" spans="5:7" x14ac:dyDescent="0.25">
      <c r="E945" s="38"/>
      <c r="G945" s="54"/>
    </row>
    <row r="946" spans="5:7" x14ac:dyDescent="0.25">
      <c r="E946" s="38"/>
      <c r="G946" s="54"/>
    </row>
    <row r="947" spans="5:7" x14ac:dyDescent="0.25">
      <c r="E947" s="38"/>
      <c r="G947" s="54"/>
    </row>
    <row r="948" spans="5:7" x14ac:dyDescent="0.25">
      <c r="E948" s="38"/>
      <c r="G948" s="54"/>
    </row>
    <row r="949" spans="5:7" x14ac:dyDescent="0.25">
      <c r="E949" s="38"/>
      <c r="G949" s="54"/>
    </row>
    <row r="950" spans="5:7" x14ac:dyDescent="0.25">
      <c r="E950" s="38"/>
      <c r="G950" s="54"/>
    </row>
    <row r="951" spans="5:7" x14ac:dyDescent="0.25">
      <c r="E951" s="38"/>
      <c r="G951" s="54"/>
    </row>
    <row r="952" spans="5:7" x14ac:dyDescent="0.25">
      <c r="E952" s="38"/>
      <c r="G952" s="54"/>
    </row>
    <row r="953" spans="5:7" x14ac:dyDescent="0.25">
      <c r="E953" s="38"/>
      <c r="G953" s="54"/>
    </row>
    <row r="954" spans="5:7" x14ac:dyDescent="0.25">
      <c r="E954" s="38"/>
      <c r="G954" s="54"/>
    </row>
    <row r="955" spans="5:7" x14ac:dyDescent="0.25">
      <c r="E955" s="38"/>
      <c r="G955" s="54"/>
    </row>
    <row r="956" spans="5:7" x14ac:dyDescent="0.25">
      <c r="E956" s="38"/>
      <c r="G956" s="54"/>
    </row>
    <row r="957" spans="5:7" x14ac:dyDescent="0.25">
      <c r="E957" s="38"/>
      <c r="G957" s="54"/>
    </row>
    <row r="958" spans="5:7" x14ac:dyDescent="0.25">
      <c r="E958" s="38"/>
      <c r="G958" s="54"/>
    </row>
    <row r="959" spans="5:7" x14ac:dyDescent="0.25">
      <c r="E959" s="38"/>
      <c r="G959" s="54"/>
    </row>
    <row r="960" spans="5:7" x14ac:dyDescent="0.25">
      <c r="E960" s="38"/>
      <c r="G960" s="54"/>
    </row>
    <row r="961" spans="5:7" x14ac:dyDescent="0.25">
      <c r="E961" s="38"/>
      <c r="G961" s="54"/>
    </row>
    <row r="962" spans="5:7" x14ac:dyDescent="0.25">
      <c r="E962" s="38"/>
      <c r="G962" s="54"/>
    </row>
    <row r="963" spans="5:7" x14ac:dyDescent="0.25">
      <c r="E963" s="38"/>
      <c r="G963" s="54"/>
    </row>
    <row r="964" spans="5:7" x14ac:dyDescent="0.25">
      <c r="E964" s="38"/>
      <c r="G964" s="54"/>
    </row>
    <row r="965" spans="5:7" x14ac:dyDescent="0.25">
      <c r="E965" s="38"/>
      <c r="G965" s="54"/>
    </row>
    <row r="966" spans="5:7" x14ac:dyDescent="0.25">
      <c r="E966" s="38"/>
      <c r="G966" s="54"/>
    </row>
    <row r="967" spans="5:7" x14ac:dyDescent="0.25">
      <c r="E967" s="38"/>
      <c r="G967" s="54"/>
    </row>
    <row r="968" spans="5:7" x14ac:dyDescent="0.25">
      <c r="E968" s="38"/>
      <c r="G968" s="54"/>
    </row>
    <row r="969" spans="5:7" x14ac:dyDescent="0.25">
      <c r="E969" s="38"/>
      <c r="G969" s="54"/>
    </row>
    <row r="970" spans="5:7" x14ac:dyDescent="0.25">
      <c r="E970" s="38"/>
      <c r="G970" s="54"/>
    </row>
    <row r="971" spans="5:7" x14ac:dyDescent="0.25">
      <c r="E971" s="38"/>
      <c r="G971" s="54"/>
    </row>
    <row r="972" spans="5:7" x14ac:dyDescent="0.25">
      <c r="E972" s="38"/>
      <c r="G972" s="54"/>
    </row>
    <row r="973" spans="5:7" x14ac:dyDescent="0.25">
      <c r="E973" s="38"/>
      <c r="G973" s="54"/>
    </row>
    <row r="974" spans="5:7" x14ac:dyDescent="0.25">
      <c r="E974" s="38"/>
      <c r="G974" s="54"/>
    </row>
    <row r="975" spans="5:7" x14ac:dyDescent="0.25">
      <c r="E975" s="38"/>
      <c r="G975" s="54"/>
    </row>
    <row r="976" spans="5:7" x14ac:dyDescent="0.25">
      <c r="E976" s="38"/>
      <c r="G976" s="54"/>
    </row>
    <row r="977" spans="5:7" x14ac:dyDescent="0.25">
      <c r="E977" s="38"/>
      <c r="G977" s="54"/>
    </row>
    <row r="978" spans="5:7" x14ac:dyDescent="0.25">
      <c r="E978" s="38"/>
      <c r="G978" s="54"/>
    </row>
    <row r="979" spans="5:7" x14ac:dyDescent="0.25">
      <c r="E979" s="38"/>
      <c r="G979" s="54"/>
    </row>
    <row r="980" spans="5:7" x14ac:dyDescent="0.25">
      <c r="E980" s="38"/>
      <c r="G980" s="54"/>
    </row>
    <row r="981" spans="5:7" x14ac:dyDescent="0.25">
      <c r="E981" s="38"/>
      <c r="G981" s="54"/>
    </row>
    <row r="982" spans="5:7" x14ac:dyDescent="0.25">
      <c r="E982" s="38"/>
      <c r="G982" s="54"/>
    </row>
    <row r="983" spans="5:7" x14ac:dyDescent="0.25">
      <c r="E983" s="38"/>
      <c r="G983" s="54"/>
    </row>
    <row r="984" spans="5:7" x14ac:dyDescent="0.25">
      <c r="E984" s="38"/>
      <c r="G984" s="54"/>
    </row>
    <row r="985" spans="5:7" x14ac:dyDescent="0.25">
      <c r="E985" s="38"/>
      <c r="G985" s="54"/>
    </row>
    <row r="986" spans="5:7" x14ac:dyDescent="0.25">
      <c r="E986" s="38"/>
      <c r="G986" s="54"/>
    </row>
    <row r="987" spans="5:7" x14ac:dyDescent="0.25">
      <c r="E987" s="38"/>
      <c r="G987" s="54"/>
    </row>
    <row r="988" spans="5:7" x14ac:dyDescent="0.25">
      <c r="E988" s="38"/>
      <c r="G988" s="54"/>
    </row>
    <row r="989" spans="5:7" x14ac:dyDescent="0.25">
      <c r="E989" s="38"/>
      <c r="G989" s="54"/>
    </row>
    <row r="990" spans="5:7" x14ac:dyDescent="0.25">
      <c r="E990" s="38"/>
      <c r="G990" s="54"/>
    </row>
    <row r="991" spans="5:7" x14ac:dyDescent="0.25">
      <c r="E991" s="38"/>
      <c r="G991" s="54"/>
    </row>
    <row r="992" spans="5:7" x14ac:dyDescent="0.25">
      <c r="E992" s="38"/>
      <c r="G992" s="54"/>
    </row>
    <row r="993" spans="5:7" x14ac:dyDescent="0.25">
      <c r="E993" s="38"/>
      <c r="G993" s="54"/>
    </row>
    <row r="994" spans="5:7" x14ac:dyDescent="0.25">
      <c r="E994" s="38"/>
      <c r="G994" s="54"/>
    </row>
    <row r="995" spans="5:7" x14ac:dyDescent="0.25">
      <c r="E995" s="38"/>
      <c r="G995" s="54"/>
    </row>
    <row r="996" spans="5:7" x14ac:dyDescent="0.25">
      <c r="E996" s="38"/>
      <c r="G996" s="54"/>
    </row>
    <row r="997" spans="5:7" x14ac:dyDescent="0.25">
      <c r="E997" s="38"/>
      <c r="G997" s="54"/>
    </row>
    <row r="998" spans="5:7" x14ac:dyDescent="0.25">
      <c r="E998" s="38"/>
      <c r="G998" s="54"/>
    </row>
    <row r="999" spans="5:7" x14ac:dyDescent="0.25">
      <c r="E999" s="38"/>
      <c r="G999" s="54"/>
    </row>
    <row r="1000" spans="5:7" x14ac:dyDescent="0.25">
      <c r="E1000" s="38"/>
      <c r="G1000" s="54"/>
    </row>
    <row r="1001" spans="5:7" x14ac:dyDescent="0.25">
      <c r="E1001" s="38"/>
      <c r="G1001" s="54"/>
    </row>
    <row r="1002" spans="5:7" x14ac:dyDescent="0.25">
      <c r="E1002" s="38"/>
      <c r="G1002" s="54"/>
    </row>
    <row r="1003" spans="5:7" x14ac:dyDescent="0.25">
      <c r="E1003" s="38"/>
      <c r="G1003" s="54"/>
    </row>
    <row r="1004" spans="5:7" x14ac:dyDescent="0.25">
      <c r="E1004" s="38"/>
      <c r="G1004" s="54"/>
    </row>
    <row r="1005" spans="5:7" x14ac:dyDescent="0.25">
      <c r="E1005" s="38"/>
      <c r="G1005" s="54"/>
    </row>
    <row r="1006" spans="5:7" x14ac:dyDescent="0.25">
      <c r="E1006" s="38"/>
      <c r="G1006" s="54"/>
    </row>
    <row r="1007" spans="5:7" x14ac:dyDescent="0.25">
      <c r="E1007" s="38"/>
      <c r="G1007" s="54"/>
    </row>
    <row r="1008" spans="5:7" x14ac:dyDescent="0.25">
      <c r="E1008" s="38"/>
      <c r="G1008" s="54"/>
    </row>
    <row r="1009" spans="5:7" x14ac:dyDescent="0.25">
      <c r="E1009" s="38"/>
      <c r="G1009" s="54"/>
    </row>
    <row r="1010" spans="5:7" x14ac:dyDescent="0.25">
      <c r="E1010" s="38"/>
      <c r="G1010" s="54"/>
    </row>
    <row r="1011" spans="5:7" x14ac:dyDescent="0.25">
      <c r="E1011" s="38"/>
      <c r="G1011" s="54"/>
    </row>
    <row r="1012" spans="5:7" x14ac:dyDescent="0.25">
      <c r="E1012" s="38"/>
      <c r="G1012" s="54"/>
    </row>
    <row r="1013" spans="5:7" x14ac:dyDescent="0.25">
      <c r="E1013" s="38"/>
      <c r="G1013" s="54"/>
    </row>
    <row r="1014" spans="5:7" x14ac:dyDescent="0.25">
      <c r="E1014" s="38"/>
      <c r="G1014" s="54"/>
    </row>
    <row r="1015" spans="5:7" x14ac:dyDescent="0.25">
      <c r="E1015" s="38"/>
      <c r="G1015" s="54"/>
    </row>
    <row r="1016" spans="5:7" x14ac:dyDescent="0.25">
      <c r="E1016" s="38"/>
      <c r="G1016" s="54"/>
    </row>
    <row r="1017" spans="5:7" x14ac:dyDescent="0.25">
      <c r="E1017" s="38"/>
      <c r="G1017" s="54"/>
    </row>
    <row r="1018" spans="5:7" x14ac:dyDescent="0.25">
      <c r="E1018" s="38"/>
      <c r="G1018" s="54"/>
    </row>
    <row r="1019" spans="5:7" x14ac:dyDescent="0.25">
      <c r="E1019" s="38"/>
      <c r="G1019" s="54"/>
    </row>
    <row r="1020" spans="5:7" x14ac:dyDescent="0.25">
      <c r="E1020" s="38"/>
      <c r="G1020" s="54"/>
    </row>
    <row r="1021" spans="5:7" x14ac:dyDescent="0.25">
      <c r="E1021" s="38"/>
      <c r="G1021" s="54"/>
    </row>
    <row r="1022" spans="5:7" x14ac:dyDescent="0.25">
      <c r="E1022" s="38"/>
      <c r="G1022" s="54"/>
    </row>
    <row r="1023" spans="5:7" x14ac:dyDescent="0.25">
      <c r="E1023" s="38"/>
      <c r="G1023" s="54"/>
    </row>
    <row r="1024" spans="5:7" x14ac:dyDescent="0.25">
      <c r="E1024" s="38"/>
      <c r="G1024" s="54"/>
    </row>
    <row r="1025" spans="5:7" x14ac:dyDescent="0.25">
      <c r="E1025" s="38"/>
      <c r="G1025" s="54"/>
    </row>
    <row r="1026" spans="5:7" x14ac:dyDescent="0.25">
      <c r="E1026" s="38"/>
      <c r="G1026" s="54"/>
    </row>
    <row r="1027" spans="5:7" x14ac:dyDescent="0.25">
      <c r="E1027" s="38"/>
      <c r="G1027" s="54"/>
    </row>
    <row r="1028" spans="5:7" x14ac:dyDescent="0.25">
      <c r="E1028" s="38"/>
      <c r="G1028" s="54"/>
    </row>
    <row r="1029" spans="5:7" x14ac:dyDescent="0.25">
      <c r="E1029" s="38"/>
      <c r="G1029" s="54"/>
    </row>
    <row r="1030" spans="5:7" x14ac:dyDescent="0.25">
      <c r="E1030" s="38"/>
      <c r="G1030" s="54"/>
    </row>
    <row r="1031" spans="5:7" x14ac:dyDescent="0.25">
      <c r="E1031" s="38"/>
      <c r="G1031" s="54"/>
    </row>
    <row r="1032" spans="5:7" x14ac:dyDescent="0.25">
      <c r="E1032" s="38"/>
      <c r="G1032" s="54"/>
    </row>
    <row r="1033" spans="5:7" x14ac:dyDescent="0.25">
      <c r="E1033" s="38"/>
      <c r="G1033" s="54"/>
    </row>
    <row r="1034" spans="5:7" x14ac:dyDescent="0.25">
      <c r="E1034" s="38"/>
      <c r="G1034" s="54"/>
    </row>
    <row r="1035" spans="5:7" x14ac:dyDescent="0.25">
      <c r="E1035" s="38"/>
      <c r="G1035" s="54"/>
    </row>
    <row r="1036" spans="5:7" x14ac:dyDescent="0.25">
      <c r="E1036" s="38"/>
      <c r="G1036" s="54"/>
    </row>
    <row r="1037" spans="5:7" x14ac:dyDescent="0.25">
      <c r="E1037" s="38"/>
      <c r="G1037" s="54"/>
    </row>
    <row r="1038" spans="5:7" x14ac:dyDescent="0.25">
      <c r="E1038" s="38"/>
      <c r="G1038" s="54"/>
    </row>
    <row r="1039" spans="5:7" x14ac:dyDescent="0.25">
      <c r="E1039" s="38"/>
      <c r="G1039" s="54"/>
    </row>
    <row r="1040" spans="5:7" x14ac:dyDescent="0.25">
      <c r="E1040" s="38"/>
      <c r="G1040" s="54"/>
    </row>
    <row r="1041" spans="5:7" x14ac:dyDescent="0.25">
      <c r="E1041" s="38"/>
      <c r="G1041" s="54"/>
    </row>
    <row r="1042" spans="5:7" x14ac:dyDescent="0.25">
      <c r="E1042" s="38"/>
      <c r="G1042" s="54"/>
    </row>
    <row r="1043" spans="5:7" x14ac:dyDescent="0.25">
      <c r="E1043" s="38"/>
      <c r="G1043" s="54"/>
    </row>
    <row r="1044" spans="5:7" x14ac:dyDescent="0.25">
      <c r="E1044" s="38"/>
      <c r="G1044" s="54"/>
    </row>
    <row r="1045" spans="5:7" x14ac:dyDescent="0.25">
      <c r="E1045" s="38"/>
      <c r="G1045" s="54"/>
    </row>
    <row r="1046" spans="5:7" x14ac:dyDescent="0.25">
      <c r="E1046" s="38"/>
      <c r="G1046" s="54"/>
    </row>
    <row r="1047" spans="5:7" x14ac:dyDescent="0.25">
      <c r="E1047" s="38"/>
      <c r="G1047" s="54"/>
    </row>
    <row r="1048" spans="5:7" x14ac:dyDescent="0.25">
      <c r="E1048" s="38"/>
      <c r="G1048" s="54"/>
    </row>
    <row r="1049" spans="5:7" x14ac:dyDescent="0.25">
      <c r="E1049" s="38"/>
      <c r="G1049" s="54"/>
    </row>
    <row r="1050" spans="5:7" x14ac:dyDescent="0.25">
      <c r="E1050" s="38"/>
      <c r="G1050" s="54"/>
    </row>
    <row r="1051" spans="5:7" x14ac:dyDescent="0.25">
      <c r="E1051" s="38"/>
      <c r="G1051" s="54"/>
    </row>
    <row r="1052" spans="5:7" x14ac:dyDescent="0.25">
      <c r="E1052" s="38"/>
      <c r="G1052" s="54"/>
    </row>
    <row r="1053" spans="5:7" x14ac:dyDescent="0.25">
      <c r="E1053" s="38"/>
      <c r="G1053" s="54"/>
    </row>
    <row r="1054" spans="5:7" x14ac:dyDescent="0.25">
      <c r="E1054" s="38"/>
      <c r="G1054" s="54"/>
    </row>
    <row r="1055" spans="5:7" x14ac:dyDescent="0.25">
      <c r="E1055" s="38"/>
      <c r="G1055" s="54"/>
    </row>
    <row r="1056" spans="5:7" x14ac:dyDescent="0.25">
      <c r="E1056" s="38"/>
      <c r="G1056" s="54"/>
    </row>
    <row r="1057" spans="5:7" x14ac:dyDescent="0.25">
      <c r="E1057" s="38"/>
      <c r="G1057" s="54"/>
    </row>
    <row r="1058" spans="5:7" x14ac:dyDescent="0.25">
      <c r="E1058" s="38"/>
      <c r="G1058" s="54"/>
    </row>
    <row r="1059" spans="5:7" x14ac:dyDescent="0.25">
      <c r="E1059" s="38"/>
      <c r="G1059" s="54"/>
    </row>
    <row r="1060" spans="5:7" x14ac:dyDescent="0.25">
      <c r="E1060" s="38"/>
      <c r="G1060" s="54"/>
    </row>
    <row r="1061" spans="5:7" x14ac:dyDescent="0.25">
      <c r="E1061" s="38"/>
      <c r="G1061" s="54"/>
    </row>
    <row r="1062" spans="5:7" x14ac:dyDescent="0.25">
      <c r="E1062" s="38"/>
      <c r="G1062" s="54"/>
    </row>
    <row r="1063" spans="5:7" x14ac:dyDescent="0.25">
      <c r="E1063" s="38"/>
      <c r="G1063" s="54"/>
    </row>
    <row r="1064" spans="5:7" x14ac:dyDescent="0.25">
      <c r="E1064" s="38"/>
      <c r="G1064" s="54"/>
    </row>
    <row r="1065" spans="5:7" x14ac:dyDescent="0.25">
      <c r="E1065" s="38"/>
      <c r="G1065" s="54"/>
    </row>
    <row r="1066" spans="5:7" x14ac:dyDescent="0.25">
      <c r="E1066" s="38"/>
      <c r="G1066" s="54"/>
    </row>
    <row r="1067" spans="5:7" x14ac:dyDescent="0.25">
      <c r="E1067" s="38"/>
      <c r="G1067" s="54"/>
    </row>
    <row r="1068" spans="5:7" x14ac:dyDescent="0.25">
      <c r="E1068" s="38"/>
      <c r="G1068" s="54"/>
    </row>
    <row r="1069" spans="5:7" x14ac:dyDescent="0.25">
      <c r="E1069" s="38"/>
      <c r="G1069" s="54"/>
    </row>
    <row r="1070" spans="5:7" x14ac:dyDescent="0.25">
      <c r="E1070" s="38"/>
      <c r="G1070" s="54"/>
    </row>
    <row r="1071" spans="5:7" x14ac:dyDescent="0.25">
      <c r="E1071" s="38"/>
      <c r="G1071" s="54"/>
    </row>
    <row r="1072" spans="5:7" x14ac:dyDescent="0.25">
      <c r="E1072" s="38"/>
      <c r="G1072" s="54"/>
    </row>
    <row r="1073" spans="5:7" x14ac:dyDescent="0.25">
      <c r="E1073" s="38"/>
      <c r="G1073" s="54"/>
    </row>
    <row r="1074" spans="5:7" x14ac:dyDescent="0.25">
      <c r="E1074" s="38"/>
      <c r="G1074" s="54"/>
    </row>
    <row r="1075" spans="5:7" x14ac:dyDescent="0.25">
      <c r="E1075" s="38"/>
      <c r="G1075" s="54"/>
    </row>
    <row r="1076" spans="5:7" x14ac:dyDescent="0.25">
      <c r="E1076" s="38"/>
      <c r="G1076" s="54"/>
    </row>
    <row r="1077" spans="5:7" x14ac:dyDescent="0.25">
      <c r="E1077" s="38"/>
      <c r="G1077" s="54"/>
    </row>
    <row r="1078" spans="5:7" x14ac:dyDescent="0.25">
      <c r="E1078" s="38"/>
      <c r="G1078" s="54"/>
    </row>
    <row r="1079" spans="5:7" x14ac:dyDescent="0.25">
      <c r="E1079" s="38"/>
      <c r="G1079" s="54"/>
    </row>
    <row r="1080" spans="5:7" x14ac:dyDescent="0.25">
      <c r="E1080" s="38"/>
      <c r="G1080" s="54"/>
    </row>
    <row r="1081" spans="5:7" x14ac:dyDescent="0.25">
      <c r="E1081" s="38"/>
      <c r="G1081" s="54"/>
    </row>
    <row r="1082" spans="5:7" x14ac:dyDescent="0.25">
      <c r="E1082" s="38"/>
      <c r="G1082" s="54"/>
    </row>
    <row r="1083" spans="5:7" x14ac:dyDescent="0.25">
      <c r="E1083" s="38"/>
      <c r="G1083" s="54"/>
    </row>
    <row r="1084" spans="5:7" x14ac:dyDescent="0.25">
      <c r="E1084" s="38"/>
      <c r="G1084" s="54"/>
    </row>
    <row r="1085" spans="5:7" x14ac:dyDescent="0.25">
      <c r="E1085" s="38"/>
      <c r="G1085" s="54"/>
    </row>
    <row r="1086" spans="5:7" x14ac:dyDescent="0.25">
      <c r="E1086" s="38"/>
      <c r="G1086" s="54"/>
    </row>
    <row r="1087" spans="5:7" x14ac:dyDescent="0.25">
      <c r="E1087" s="38"/>
      <c r="G1087" s="54"/>
    </row>
    <row r="1088" spans="5:7" x14ac:dyDescent="0.25">
      <c r="E1088" s="38"/>
      <c r="G1088" s="54"/>
    </row>
    <row r="1089" spans="5:7" x14ac:dyDescent="0.25">
      <c r="E1089" s="38"/>
      <c r="G1089" s="54"/>
    </row>
    <row r="1090" spans="5:7" x14ac:dyDescent="0.25">
      <c r="E1090" s="38"/>
      <c r="G1090" s="54"/>
    </row>
    <row r="1091" spans="5:7" x14ac:dyDescent="0.25">
      <c r="E1091" s="38"/>
      <c r="G1091" s="54"/>
    </row>
    <row r="1092" spans="5:7" x14ac:dyDescent="0.25">
      <c r="E1092" s="38"/>
      <c r="G1092" s="54"/>
    </row>
  </sheetData>
  <mergeCells count="16">
    <mergeCell ref="A80:G80"/>
    <mergeCell ref="A83:G83"/>
    <mergeCell ref="A84:G84"/>
    <mergeCell ref="A9:G9"/>
    <mergeCell ref="A15:G15"/>
    <mergeCell ref="A16:G16"/>
    <mergeCell ref="A22:G22"/>
    <mergeCell ref="A79:G79"/>
    <mergeCell ref="A2:G2"/>
    <mergeCell ref="A3:G3"/>
    <mergeCell ref="A4:G4"/>
    <mergeCell ref="A5:G5"/>
    <mergeCell ref="A7:A8"/>
    <mergeCell ref="B7:B8"/>
    <mergeCell ref="C7:F7"/>
    <mergeCell ref="G7:G8"/>
  </mergeCells>
  <pageMargins left="0.70833333333333304" right="0.39374999999999999" top="0.35416666666666702" bottom="0.35416666666666702" header="0.51180555555555496" footer="0.51180555555555496"/>
  <pageSetup paperSize="9" scale="50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95"/>
  <sheetViews>
    <sheetView topLeftCell="A7" zoomScaleNormal="100" workbookViewId="0">
      <pane ySplit="3" topLeftCell="A265" activePane="bottomLeft" state="frozen"/>
      <selection activeCell="A9" sqref="A9"/>
      <selection pane="bottomLeft" activeCell="D267" sqref="D267"/>
    </sheetView>
  </sheetViews>
  <sheetFormatPr defaultRowHeight="15" x14ac:dyDescent="0.25"/>
  <cols>
    <col min="1" max="1" width="8.7109375" style="185" customWidth="1"/>
    <col min="2" max="2" width="41.28515625" style="170" customWidth="1"/>
    <col min="3" max="4" width="10.7109375" style="177" customWidth="1"/>
    <col min="5" max="5" width="12.7109375" style="177" customWidth="1"/>
    <col min="6" max="6" width="17.42578125" style="170" customWidth="1"/>
    <col min="7" max="7" width="18.28515625" style="170" customWidth="1"/>
    <col min="8" max="9" width="8.7109375" style="170" customWidth="1"/>
    <col min="10" max="10" width="8.85546875" style="170" customWidth="1"/>
    <col min="11" max="11" width="12" style="170" customWidth="1"/>
    <col min="12" max="12" width="10" style="170" customWidth="1"/>
    <col min="13" max="13" width="11.85546875" style="170" customWidth="1"/>
    <col min="14" max="14" width="11.140625" style="170" customWidth="1"/>
    <col min="15" max="15" width="12.42578125" style="170" customWidth="1"/>
    <col min="16" max="16" width="18.28515625" style="170" customWidth="1"/>
    <col min="17" max="1025" width="8.7109375" style="170" customWidth="1"/>
    <col min="1026" max="16384" width="9.140625" style="170"/>
  </cols>
  <sheetData>
    <row r="1" spans="1:18" ht="18.75" x14ac:dyDescent="0.3">
      <c r="A1" s="462" t="s">
        <v>221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8" ht="18.75" x14ac:dyDescent="0.3">
      <c r="A2" s="462" t="s">
        <v>222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</row>
    <row r="3" spans="1:18" ht="18.75" x14ac:dyDescent="0.3">
      <c r="A3" s="462" t="s">
        <v>223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</row>
    <row r="4" spans="1:18" ht="18.75" x14ac:dyDescent="0.3">
      <c r="A4" s="462" t="s">
        <v>76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</row>
    <row r="6" spans="1:18" ht="15" customHeight="1" thickBot="1" x14ac:dyDescent="0.3">
      <c r="A6" s="463" t="s">
        <v>224</v>
      </c>
      <c r="B6" s="464" t="s">
        <v>225</v>
      </c>
      <c r="C6" s="464" t="s">
        <v>226</v>
      </c>
      <c r="D6" s="464"/>
      <c r="E6" s="464"/>
      <c r="F6" s="464"/>
      <c r="G6" s="464"/>
      <c r="H6" s="464" t="s">
        <v>227</v>
      </c>
      <c r="I6" s="464"/>
      <c r="J6" s="464"/>
      <c r="K6" s="465" t="s">
        <v>228</v>
      </c>
      <c r="L6" s="465"/>
      <c r="M6" s="465"/>
      <c r="N6" s="465"/>
      <c r="O6" s="465"/>
      <c r="P6" s="465"/>
      <c r="Q6" s="56"/>
      <c r="R6" s="56"/>
    </row>
    <row r="7" spans="1:18" ht="31.5" customHeight="1" thickBot="1" x14ac:dyDescent="0.3">
      <c r="A7" s="463"/>
      <c r="B7" s="464"/>
      <c r="C7" s="466" t="s">
        <v>229</v>
      </c>
      <c r="D7" s="466"/>
      <c r="E7" s="466" t="s">
        <v>230</v>
      </c>
      <c r="F7" s="467" t="s">
        <v>231</v>
      </c>
      <c r="G7" s="467" t="s">
        <v>232</v>
      </c>
      <c r="H7" s="467" t="s">
        <v>233</v>
      </c>
      <c r="I7" s="467"/>
      <c r="J7" s="468" t="s">
        <v>234</v>
      </c>
      <c r="K7" s="260" t="s">
        <v>235</v>
      </c>
      <c r="L7" s="260" t="s">
        <v>236</v>
      </c>
      <c r="M7" s="260" t="s">
        <v>237</v>
      </c>
      <c r="N7" s="260" t="s">
        <v>238</v>
      </c>
      <c r="O7" s="467" t="s">
        <v>239</v>
      </c>
      <c r="P7" s="469" t="s">
        <v>240</v>
      </c>
      <c r="Q7" s="56"/>
      <c r="R7" s="56"/>
    </row>
    <row r="8" spans="1:18" ht="114" customHeight="1" x14ac:dyDescent="0.25">
      <c r="A8" s="463"/>
      <c r="B8" s="464"/>
      <c r="C8" s="261" t="s">
        <v>241</v>
      </c>
      <c r="D8" s="261" t="s">
        <v>242</v>
      </c>
      <c r="E8" s="466"/>
      <c r="F8" s="467"/>
      <c r="G8" s="467"/>
      <c r="H8" s="260" t="s">
        <v>243</v>
      </c>
      <c r="I8" s="260" t="s">
        <v>244</v>
      </c>
      <c r="J8" s="468"/>
      <c r="K8" s="262" t="s">
        <v>245</v>
      </c>
      <c r="L8" s="263" t="s">
        <v>245</v>
      </c>
      <c r="M8" s="262" t="s">
        <v>245</v>
      </c>
      <c r="N8" s="260" t="s">
        <v>245</v>
      </c>
      <c r="O8" s="467"/>
      <c r="P8" s="469"/>
      <c r="Q8" s="56"/>
      <c r="R8" s="56"/>
    </row>
    <row r="9" spans="1:18" ht="20.25" customHeight="1" thickBot="1" x14ac:dyDescent="0.3">
      <c r="A9" s="264">
        <v>1</v>
      </c>
      <c r="B9" s="265">
        <v>2</v>
      </c>
      <c r="C9" s="265">
        <v>3</v>
      </c>
      <c r="D9" s="265">
        <v>4</v>
      </c>
      <c r="E9" s="265">
        <v>5</v>
      </c>
      <c r="F9" s="265">
        <v>6</v>
      </c>
      <c r="G9" s="265">
        <v>7</v>
      </c>
      <c r="H9" s="265">
        <v>8</v>
      </c>
      <c r="I9" s="265">
        <v>9</v>
      </c>
      <c r="J9" s="265">
        <v>10</v>
      </c>
      <c r="K9" s="265">
        <v>11</v>
      </c>
      <c r="L9" s="265">
        <v>12</v>
      </c>
      <c r="M9" s="265">
        <v>13</v>
      </c>
      <c r="N9" s="265">
        <v>14</v>
      </c>
      <c r="O9" s="265">
        <v>15</v>
      </c>
      <c r="P9" s="266">
        <v>16</v>
      </c>
    </row>
    <row r="10" spans="1:18" ht="21.75" customHeight="1" thickBot="1" x14ac:dyDescent="0.3">
      <c r="A10" s="470" t="s">
        <v>246</v>
      </c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</row>
    <row r="11" spans="1:18" ht="15.75" x14ac:dyDescent="0.25">
      <c r="A11" s="150"/>
      <c r="B11" s="471" t="s">
        <v>26</v>
      </c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</row>
    <row r="12" spans="1:18" ht="16.5" customHeight="1" thickBot="1" x14ac:dyDescent="0.3">
      <c r="A12" s="172"/>
      <c r="B12" s="472" t="s">
        <v>28</v>
      </c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</row>
    <row r="13" spans="1:18" ht="16.5" hidden="1" customHeight="1" x14ac:dyDescent="0.25">
      <c r="A13" s="173" t="s">
        <v>247</v>
      </c>
      <c r="B13" s="473" t="s">
        <v>248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</row>
    <row r="14" spans="1:18" ht="15.75" hidden="1" customHeight="1" x14ac:dyDescent="0.25">
      <c r="A14" s="174"/>
      <c r="B14" s="474" t="s">
        <v>249</v>
      </c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</row>
    <row r="15" spans="1:18" ht="15.75" hidden="1" customHeight="1" x14ac:dyDescent="0.25">
      <c r="A15" s="175"/>
      <c r="B15" s="475" t="s">
        <v>250</v>
      </c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</row>
    <row r="16" spans="1:18" ht="15.75" hidden="1" customHeight="1" x14ac:dyDescent="0.25">
      <c r="A16" s="476" t="s">
        <v>251</v>
      </c>
      <c r="B16" s="476"/>
      <c r="C16" s="476"/>
      <c r="D16" s="476"/>
      <c r="E16" s="476"/>
      <c r="F16" s="476"/>
      <c r="G16" s="476"/>
      <c r="H16" s="149"/>
      <c r="I16" s="149"/>
      <c r="J16" s="149"/>
      <c r="K16" s="149"/>
      <c r="L16" s="149"/>
      <c r="M16" s="149"/>
      <c r="N16" s="149"/>
      <c r="O16" s="149"/>
      <c r="P16" s="151"/>
    </row>
    <row r="17" spans="1:16" ht="15.75" hidden="1" x14ac:dyDescent="0.25">
      <c r="A17" s="175"/>
      <c r="B17" s="176"/>
      <c r="C17" s="57">
        <v>360</v>
      </c>
      <c r="D17" s="57">
        <v>520</v>
      </c>
      <c r="E17" s="57">
        <v>1</v>
      </c>
      <c r="F17" s="176"/>
      <c r="G17" s="176"/>
      <c r="H17" s="149"/>
      <c r="I17" s="149"/>
      <c r="J17" s="149"/>
      <c r="K17" s="149"/>
      <c r="L17" s="149"/>
      <c r="M17" s="149"/>
      <c r="N17" s="149"/>
      <c r="O17" s="149"/>
      <c r="P17" s="151"/>
    </row>
    <row r="18" spans="1:16" ht="28.5" hidden="1" x14ac:dyDescent="0.25">
      <c r="A18" s="175"/>
      <c r="B18" s="58" t="s">
        <v>252</v>
      </c>
      <c r="C18" s="57"/>
      <c r="D18" s="57"/>
      <c r="F18" s="59">
        <f>E17/1</f>
        <v>1</v>
      </c>
      <c r="G18" s="149"/>
      <c r="H18" s="149"/>
      <c r="I18" s="149"/>
      <c r="J18" s="149"/>
      <c r="K18" s="149"/>
      <c r="L18" s="149"/>
      <c r="M18" s="149"/>
      <c r="N18" s="149"/>
      <c r="O18" s="149"/>
      <c r="P18" s="151"/>
    </row>
    <row r="19" spans="1:16" ht="28.5" hidden="1" x14ac:dyDescent="0.25">
      <c r="A19" s="175"/>
      <c r="B19" s="58" t="s">
        <v>253</v>
      </c>
      <c r="C19" s="57"/>
      <c r="D19" s="57"/>
      <c r="E19" s="57"/>
      <c r="F19" s="149"/>
      <c r="G19" s="149"/>
      <c r="H19" s="60">
        <v>1</v>
      </c>
      <c r="I19" s="60">
        <v>1</v>
      </c>
      <c r="J19" s="61">
        <f>I19/H19</f>
        <v>1</v>
      </c>
      <c r="K19" s="149"/>
      <c r="L19" s="149"/>
      <c r="M19" s="149"/>
      <c r="N19" s="149"/>
      <c r="O19" s="149"/>
      <c r="P19" s="151"/>
    </row>
    <row r="20" spans="1:16" ht="15.75" hidden="1" customHeight="1" x14ac:dyDescent="0.25">
      <c r="A20" s="174"/>
      <c r="B20" s="477" t="s">
        <v>254</v>
      </c>
      <c r="C20" s="477"/>
      <c r="D20" s="477"/>
      <c r="E20" s="477"/>
      <c r="F20" s="477"/>
      <c r="G20" s="477"/>
      <c r="H20" s="477"/>
      <c r="I20" s="477"/>
      <c r="J20" s="477"/>
      <c r="K20" s="477"/>
      <c r="L20" s="477"/>
      <c r="M20" s="477"/>
      <c r="N20" s="477"/>
      <c r="O20" s="477"/>
      <c r="P20" s="477"/>
    </row>
    <row r="21" spans="1:16" ht="15.75" hidden="1" customHeight="1" x14ac:dyDescent="0.25">
      <c r="A21" s="477" t="s">
        <v>255</v>
      </c>
      <c r="B21" s="477"/>
      <c r="C21" s="477"/>
      <c r="D21" s="477"/>
      <c r="E21" s="477"/>
      <c r="F21" s="477"/>
      <c r="G21" s="477"/>
      <c r="H21" s="62"/>
      <c r="I21" s="178"/>
      <c r="J21" s="167"/>
      <c r="K21" s="176"/>
      <c r="L21" s="176"/>
      <c r="M21" s="176"/>
      <c r="N21" s="176"/>
      <c r="O21" s="176"/>
      <c r="P21" s="176"/>
    </row>
    <row r="22" spans="1:16" ht="15.75" hidden="1" x14ac:dyDescent="0.25">
      <c r="A22" s="174"/>
      <c r="B22" s="176"/>
      <c r="C22" s="63">
        <v>0.6</v>
      </c>
      <c r="D22" s="63">
        <v>0.6</v>
      </c>
      <c r="E22" s="63">
        <v>1</v>
      </c>
      <c r="F22" s="176"/>
      <c r="G22" s="176"/>
      <c r="H22" s="178"/>
      <c r="I22" s="178"/>
      <c r="J22" s="167"/>
      <c r="K22" s="176"/>
      <c r="L22" s="176"/>
      <c r="M22" s="176"/>
      <c r="N22" s="176"/>
      <c r="O22" s="176"/>
      <c r="P22" s="176"/>
    </row>
    <row r="23" spans="1:16" ht="15.75" hidden="1" customHeight="1" x14ac:dyDescent="0.25">
      <c r="A23" s="477" t="s">
        <v>256</v>
      </c>
      <c r="B23" s="477"/>
      <c r="C23" s="477"/>
      <c r="D23" s="477"/>
      <c r="E23" s="477"/>
      <c r="F23" s="477"/>
      <c r="G23" s="477"/>
      <c r="H23" s="178"/>
      <c r="I23" s="178"/>
      <c r="J23" s="167"/>
      <c r="K23" s="176"/>
      <c r="L23" s="176"/>
      <c r="M23" s="176"/>
      <c r="N23" s="176"/>
      <c r="O23" s="176"/>
      <c r="P23" s="176"/>
    </row>
    <row r="24" spans="1:16" ht="15.75" hidden="1" x14ac:dyDescent="0.25">
      <c r="A24" s="174"/>
      <c r="B24" s="176"/>
      <c r="C24" s="57">
        <v>17</v>
      </c>
      <c r="D24" s="57">
        <v>17.3</v>
      </c>
      <c r="E24" s="57">
        <v>1</v>
      </c>
      <c r="F24" s="176"/>
      <c r="G24" s="176"/>
      <c r="H24" s="178"/>
      <c r="I24" s="178"/>
      <c r="J24" s="167"/>
      <c r="K24" s="176"/>
      <c r="L24" s="176"/>
      <c r="M24" s="176"/>
      <c r="N24" s="176"/>
      <c r="O24" s="176"/>
      <c r="P24" s="176"/>
    </row>
    <row r="25" spans="1:16" ht="28.5" hidden="1" x14ac:dyDescent="0.25">
      <c r="A25" s="174"/>
      <c r="B25" s="58" t="s">
        <v>257</v>
      </c>
      <c r="C25" s="179"/>
      <c r="D25" s="179"/>
      <c r="E25" s="179"/>
      <c r="F25" s="59">
        <f>(E22+E24)/2</f>
        <v>1</v>
      </c>
      <c r="G25" s="176"/>
      <c r="H25" s="178"/>
      <c r="I25" s="178"/>
      <c r="J25" s="167"/>
      <c r="K25" s="176"/>
      <c r="L25" s="176"/>
      <c r="M25" s="176"/>
      <c r="N25" s="176"/>
      <c r="O25" s="176"/>
      <c r="P25" s="176"/>
    </row>
    <row r="26" spans="1:16" ht="28.5" hidden="1" x14ac:dyDescent="0.25">
      <c r="A26" s="174"/>
      <c r="B26" s="58" t="s">
        <v>258</v>
      </c>
      <c r="C26" s="179"/>
      <c r="D26" s="179"/>
      <c r="E26" s="179"/>
      <c r="F26" s="176"/>
      <c r="G26" s="176"/>
      <c r="H26" s="64">
        <v>1</v>
      </c>
      <c r="I26" s="64">
        <v>1</v>
      </c>
      <c r="J26" s="65">
        <f>I26/H26</f>
        <v>1</v>
      </c>
      <c r="K26" s="176"/>
      <c r="L26" s="176"/>
      <c r="M26" s="176"/>
      <c r="N26" s="176"/>
      <c r="O26" s="176"/>
      <c r="P26" s="176"/>
    </row>
    <row r="27" spans="1:16" ht="15.75" hidden="1" customHeight="1" x14ac:dyDescent="0.25">
      <c r="A27" s="175"/>
      <c r="B27" s="475" t="s">
        <v>259</v>
      </c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</row>
    <row r="28" spans="1:16" ht="15.75" hidden="1" customHeight="1" x14ac:dyDescent="0.25">
      <c r="A28" s="476" t="s">
        <v>260</v>
      </c>
      <c r="B28" s="476"/>
      <c r="C28" s="476"/>
      <c r="D28" s="476"/>
      <c r="E28" s="476"/>
      <c r="F28" s="476"/>
      <c r="G28" s="476"/>
      <c r="H28" s="149"/>
      <c r="I28" s="149"/>
      <c r="J28" s="149"/>
      <c r="K28" s="149"/>
      <c r="L28" s="149"/>
      <c r="M28" s="149"/>
      <c r="N28" s="149"/>
      <c r="O28" s="149"/>
      <c r="P28" s="151"/>
    </row>
    <row r="29" spans="1:16" ht="15.75" hidden="1" x14ac:dyDescent="0.25">
      <c r="A29" s="175"/>
      <c r="B29" s="176"/>
      <c r="C29" s="57">
        <v>32</v>
      </c>
      <c r="D29" s="57">
        <v>59</v>
      </c>
      <c r="E29" s="57">
        <v>1</v>
      </c>
      <c r="F29" s="176"/>
      <c r="G29" s="176"/>
      <c r="H29" s="149"/>
      <c r="I29" s="149"/>
      <c r="J29" s="149"/>
      <c r="K29" s="149"/>
      <c r="L29" s="149"/>
      <c r="M29" s="149"/>
      <c r="N29" s="149"/>
      <c r="O29" s="149"/>
      <c r="P29" s="151"/>
    </row>
    <row r="30" spans="1:16" ht="15.75" hidden="1" customHeight="1" x14ac:dyDescent="0.25">
      <c r="A30" s="476" t="s">
        <v>261</v>
      </c>
      <c r="B30" s="476"/>
      <c r="C30" s="476"/>
      <c r="D30" s="476"/>
      <c r="E30" s="476"/>
      <c r="F30" s="476"/>
      <c r="G30" s="476"/>
      <c r="H30" s="149"/>
      <c r="I30" s="149"/>
      <c r="J30" s="149"/>
      <c r="K30" s="149"/>
      <c r="L30" s="149"/>
      <c r="M30" s="149"/>
      <c r="N30" s="149"/>
      <c r="O30" s="149"/>
      <c r="P30" s="151"/>
    </row>
    <row r="31" spans="1:16" ht="15.75" hidden="1" x14ac:dyDescent="0.25">
      <c r="A31" s="175"/>
      <c r="B31" s="176"/>
      <c r="C31" s="57">
        <v>10</v>
      </c>
      <c r="D31" s="57">
        <v>10</v>
      </c>
      <c r="E31" s="57">
        <v>1</v>
      </c>
      <c r="F31" s="176"/>
      <c r="G31" s="176"/>
      <c r="H31" s="149"/>
      <c r="I31" s="149"/>
      <c r="J31" s="149"/>
      <c r="K31" s="149"/>
      <c r="L31" s="149"/>
      <c r="M31" s="149"/>
      <c r="N31" s="149"/>
      <c r="O31" s="149"/>
      <c r="P31" s="151"/>
    </row>
    <row r="32" spans="1:16" ht="28.5" hidden="1" x14ac:dyDescent="0.25">
      <c r="A32" s="175"/>
      <c r="B32" s="58" t="s">
        <v>262</v>
      </c>
      <c r="C32" s="57"/>
      <c r="D32" s="57"/>
      <c r="F32" s="59">
        <f>(E29+E31)/2</f>
        <v>1</v>
      </c>
      <c r="G32" s="149"/>
      <c r="H32" s="149"/>
      <c r="I32" s="149"/>
      <c r="J32" s="149"/>
      <c r="K32" s="149"/>
      <c r="L32" s="149"/>
      <c r="M32" s="149"/>
      <c r="N32" s="149"/>
      <c r="O32" s="149"/>
      <c r="P32" s="151"/>
    </row>
    <row r="33" spans="1:16" ht="28.5" hidden="1" x14ac:dyDescent="0.25">
      <c r="A33" s="175"/>
      <c r="B33" s="58" t="s">
        <v>263</v>
      </c>
      <c r="C33" s="57"/>
      <c r="D33" s="57"/>
      <c r="E33" s="57"/>
      <c r="F33" s="149"/>
      <c r="G33" s="149"/>
      <c r="H33" s="66">
        <v>2</v>
      </c>
      <c r="I33" s="66">
        <v>2</v>
      </c>
      <c r="J33" s="59">
        <f>I33/H33</f>
        <v>1</v>
      </c>
      <c r="K33" s="149"/>
      <c r="L33" s="149"/>
      <c r="M33" s="149"/>
      <c r="N33" s="149"/>
      <c r="O33" s="149"/>
      <c r="P33" s="151"/>
    </row>
    <row r="34" spans="1:16" ht="15.75" hidden="1" customHeight="1" x14ac:dyDescent="0.25">
      <c r="A34" s="175"/>
      <c r="B34" s="475" t="s">
        <v>264</v>
      </c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</row>
    <row r="35" spans="1:16" ht="15.75" hidden="1" customHeight="1" x14ac:dyDescent="0.25">
      <c r="A35" s="476" t="s">
        <v>265</v>
      </c>
      <c r="B35" s="476"/>
      <c r="C35" s="476"/>
      <c r="D35" s="476"/>
      <c r="E35" s="476"/>
      <c r="F35" s="476"/>
      <c r="G35" s="476"/>
      <c r="H35" s="149"/>
      <c r="I35" s="149"/>
      <c r="J35" s="149"/>
      <c r="K35" s="149"/>
      <c r="L35" s="149"/>
      <c r="M35" s="149"/>
      <c r="N35" s="149"/>
      <c r="O35" s="149"/>
      <c r="P35" s="151"/>
    </row>
    <row r="36" spans="1:16" ht="15.75" hidden="1" x14ac:dyDescent="0.25">
      <c r="A36" s="175"/>
      <c r="B36" s="176"/>
      <c r="C36" s="57">
        <v>32</v>
      </c>
      <c r="D36" s="57">
        <v>59</v>
      </c>
      <c r="E36" s="57">
        <v>1</v>
      </c>
      <c r="F36" s="176"/>
      <c r="G36" s="176"/>
      <c r="H36" s="149"/>
      <c r="I36" s="149"/>
      <c r="J36" s="149"/>
      <c r="K36" s="149"/>
      <c r="L36" s="149"/>
      <c r="M36" s="149"/>
      <c r="N36" s="149"/>
      <c r="O36" s="149"/>
      <c r="P36" s="151"/>
    </row>
    <row r="37" spans="1:16" ht="15.75" hidden="1" customHeight="1" x14ac:dyDescent="0.25">
      <c r="A37" s="476" t="s">
        <v>261</v>
      </c>
      <c r="B37" s="476"/>
      <c r="C37" s="476"/>
      <c r="D37" s="476"/>
      <c r="E37" s="476"/>
      <c r="F37" s="476"/>
      <c r="G37" s="476"/>
      <c r="H37" s="149"/>
      <c r="I37" s="149"/>
      <c r="J37" s="149"/>
      <c r="K37" s="149"/>
      <c r="L37" s="149"/>
      <c r="M37" s="149"/>
      <c r="N37" s="149"/>
      <c r="O37" s="149"/>
      <c r="P37" s="151"/>
    </row>
    <row r="38" spans="1:16" ht="15.75" hidden="1" x14ac:dyDescent="0.25">
      <c r="A38" s="175"/>
      <c r="B38" s="176"/>
      <c r="C38" s="57">
        <v>10</v>
      </c>
      <c r="D38" s="57">
        <v>10</v>
      </c>
      <c r="E38" s="57">
        <v>1</v>
      </c>
      <c r="F38" s="176"/>
      <c r="G38" s="176"/>
      <c r="H38" s="149"/>
      <c r="I38" s="149"/>
      <c r="J38" s="149"/>
      <c r="K38" s="149"/>
      <c r="L38" s="149"/>
      <c r="M38" s="149"/>
      <c r="N38" s="149"/>
      <c r="O38" s="149"/>
      <c r="P38" s="151"/>
    </row>
    <row r="39" spans="1:16" ht="28.5" hidden="1" x14ac:dyDescent="0.25">
      <c r="A39" s="175"/>
      <c r="B39" s="58" t="s">
        <v>266</v>
      </c>
      <c r="C39" s="57"/>
      <c r="D39" s="57"/>
      <c r="F39" s="59">
        <f>(E36+E38)/2</f>
        <v>1</v>
      </c>
      <c r="G39" s="149"/>
      <c r="H39" s="149"/>
      <c r="I39" s="149"/>
      <c r="J39" s="149"/>
      <c r="K39" s="149"/>
      <c r="L39" s="149"/>
      <c r="M39" s="149"/>
      <c r="N39" s="149"/>
      <c r="O39" s="149"/>
      <c r="P39" s="151"/>
    </row>
    <row r="40" spans="1:16" ht="28.5" hidden="1" x14ac:dyDescent="0.25">
      <c r="A40" s="175"/>
      <c r="B40" s="58" t="s">
        <v>267</v>
      </c>
      <c r="C40" s="57"/>
      <c r="D40" s="57"/>
      <c r="E40" s="57"/>
      <c r="F40" s="149"/>
      <c r="G40" s="149"/>
      <c r="H40" s="66">
        <v>2</v>
      </c>
      <c r="I40" s="66">
        <v>2</v>
      </c>
      <c r="J40" s="59">
        <f>I40/H40</f>
        <v>1</v>
      </c>
      <c r="K40" s="149"/>
      <c r="L40" s="149"/>
      <c r="M40" s="149"/>
      <c r="N40" s="149"/>
      <c r="O40" s="149"/>
      <c r="P40" s="151"/>
    </row>
    <row r="41" spans="1:16" ht="15.75" hidden="1" customHeight="1" x14ac:dyDescent="0.25">
      <c r="A41" s="175"/>
      <c r="B41" s="478" t="s">
        <v>268</v>
      </c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</row>
    <row r="42" spans="1:16" ht="15.75" hidden="1" customHeight="1" x14ac:dyDescent="0.25">
      <c r="A42" s="476" t="s">
        <v>269</v>
      </c>
      <c r="B42" s="476"/>
      <c r="C42" s="476"/>
      <c r="D42" s="476"/>
      <c r="E42" s="476"/>
      <c r="F42" s="476"/>
      <c r="G42" s="476"/>
      <c r="H42" s="149"/>
      <c r="I42" s="149"/>
      <c r="J42" s="149"/>
      <c r="K42" s="149"/>
      <c r="L42" s="149"/>
      <c r="M42" s="149"/>
      <c r="N42" s="149"/>
      <c r="O42" s="149"/>
      <c r="P42" s="151"/>
    </row>
    <row r="43" spans="1:16" ht="15.75" hidden="1" x14ac:dyDescent="0.25">
      <c r="A43" s="175"/>
      <c r="B43" s="176"/>
      <c r="C43" s="57">
        <v>4</v>
      </c>
      <c r="D43" s="57">
        <v>6</v>
      </c>
      <c r="E43" s="57">
        <v>1</v>
      </c>
      <c r="F43" s="176"/>
      <c r="G43" s="176"/>
      <c r="H43" s="149"/>
      <c r="I43" s="149"/>
      <c r="J43" s="149"/>
      <c r="K43" s="149"/>
      <c r="L43" s="149"/>
      <c r="M43" s="149"/>
      <c r="N43" s="149"/>
      <c r="O43" s="149"/>
      <c r="P43" s="151"/>
    </row>
    <row r="44" spans="1:16" ht="15.75" hidden="1" customHeight="1" x14ac:dyDescent="0.25">
      <c r="A44" s="476" t="s">
        <v>270</v>
      </c>
      <c r="B44" s="476"/>
      <c r="C44" s="476"/>
      <c r="D44" s="476"/>
      <c r="E44" s="476"/>
      <c r="F44" s="476"/>
      <c r="G44" s="476"/>
      <c r="H44" s="149"/>
      <c r="I44" s="149"/>
      <c r="J44" s="149"/>
      <c r="K44" s="149"/>
      <c r="L44" s="149"/>
      <c r="M44" s="149"/>
      <c r="N44" s="149"/>
      <c r="O44" s="149"/>
      <c r="P44" s="151"/>
    </row>
    <row r="45" spans="1:16" ht="15.75" hidden="1" x14ac:dyDescent="0.25">
      <c r="A45" s="175"/>
      <c r="B45" s="176"/>
      <c r="C45" s="57">
        <v>10</v>
      </c>
      <c r="D45" s="57">
        <v>10</v>
      </c>
      <c r="E45" s="57">
        <v>1</v>
      </c>
      <c r="F45" s="176"/>
      <c r="G45" s="176"/>
      <c r="H45" s="149"/>
      <c r="I45" s="149"/>
      <c r="J45" s="149"/>
      <c r="K45" s="149"/>
      <c r="L45" s="149"/>
      <c r="M45" s="149"/>
      <c r="N45" s="149"/>
      <c r="O45" s="149"/>
      <c r="P45" s="151"/>
    </row>
    <row r="46" spans="1:16" ht="28.5" hidden="1" x14ac:dyDescent="0.25">
      <c r="A46" s="175"/>
      <c r="B46" s="58" t="s">
        <v>271</v>
      </c>
      <c r="C46" s="57"/>
      <c r="D46" s="57"/>
      <c r="F46" s="59">
        <f>(E43+E45)/2</f>
        <v>1</v>
      </c>
      <c r="G46" s="149"/>
      <c r="H46" s="149"/>
      <c r="I46" s="149"/>
      <c r="J46" s="149"/>
      <c r="K46" s="149"/>
      <c r="L46" s="149"/>
      <c r="M46" s="149"/>
      <c r="N46" s="149"/>
      <c r="O46" s="149"/>
      <c r="P46" s="151"/>
    </row>
    <row r="47" spans="1:16" ht="28.5" hidden="1" x14ac:dyDescent="0.25">
      <c r="A47" s="175"/>
      <c r="B47" s="58" t="s">
        <v>272</v>
      </c>
      <c r="C47" s="57"/>
      <c r="D47" s="57"/>
      <c r="E47" s="57"/>
      <c r="F47" s="149"/>
      <c r="G47" s="149"/>
      <c r="H47" s="66">
        <v>2</v>
      </c>
      <c r="I47" s="66">
        <v>2</v>
      </c>
      <c r="J47" s="59">
        <f>I47/H47</f>
        <v>1</v>
      </c>
      <c r="K47" s="149"/>
      <c r="L47" s="149"/>
      <c r="M47" s="149"/>
      <c r="N47" s="149"/>
      <c r="O47" s="149"/>
      <c r="P47" s="151"/>
    </row>
    <row r="48" spans="1:16" ht="15.75" hidden="1" customHeight="1" x14ac:dyDescent="0.25">
      <c r="A48" s="175"/>
      <c r="B48" s="475" t="s">
        <v>273</v>
      </c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</row>
    <row r="49" spans="1:16" ht="15.75" hidden="1" customHeight="1" x14ac:dyDescent="0.25">
      <c r="A49" s="476" t="s">
        <v>274</v>
      </c>
      <c r="B49" s="476"/>
      <c r="C49" s="476"/>
      <c r="D49" s="476"/>
      <c r="E49" s="476"/>
      <c r="F49" s="476"/>
      <c r="G49" s="476"/>
      <c r="H49" s="149"/>
      <c r="I49" s="149"/>
      <c r="J49" s="149"/>
      <c r="K49" s="149"/>
      <c r="L49" s="149"/>
      <c r="M49" s="149"/>
      <c r="N49" s="149"/>
      <c r="O49" s="149"/>
      <c r="P49" s="149"/>
    </row>
    <row r="50" spans="1:16" ht="15.75" hidden="1" x14ac:dyDescent="0.25">
      <c r="A50" s="180"/>
      <c r="B50" s="149"/>
      <c r="C50" s="57">
        <v>9020</v>
      </c>
      <c r="D50" s="57">
        <v>9020</v>
      </c>
      <c r="E50" s="57">
        <v>1</v>
      </c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</row>
    <row r="51" spans="1:16" ht="15.75" hidden="1" customHeight="1" x14ac:dyDescent="0.25">
      <c r="A51" s="476" t="s">
        <v>275</v>
      </c>
      <c r="B51" s="476"/>
      <c r="C51" s="476"/>
      <c r="D51" s="476"/>
      <c r="E51" s="476"/>
      <c r="F51" s="476"/>
      <c r="G51" s="476"/>
      <c r="H51" s="149"/>
      <c r="I51" s="149"/>
      <c r="J51" s="149"/>
      <c r="K51" s="149"/>
      <c r="L51" s="149"/>
      <c r="M51" s="149"/>
      <c r="N51" s="149"/>
      <c r="O51" s="149"/>
      <c r="P51" s="149"/>
    </row>
    <row r="52" spans="1:16" ht="15.75" hidden="1" x14ac:dyDescent="0.25">
      <c r="A52" s="180"/>
      <c r="B52" s="149"/>
      <c r="C52" s="57">
        <v>3896.4</v>
      </c>
      <c r="D52" s="57">
        <v>3896.4</v>
      </c>
      <c r="E52" s="57">
        <v>1</v>
      </c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</row>
    <row r="53" spans="1:16" ht="28.5" hidden="1" x14ac:dyDescent="0.25">
      <c r="A53" s="175"/>
      <c r="B53" s="58" t="s">
        <v>276</v>
      </c>
      <c r="C53" s="179"/>
      <c r="D53" s="179"/>
      <c r="F53" s="59">
        <f>(E50+E52)/2</f>
        <v>1</v>
      </c>
      <c r="G53" s="176"/>
      <c r="H53" s="178"/>
      <c r="I53" s="178"/>
      <c r="J53" s="167"/>
      <c r="K53" s="176"/>
      <c r="L53" s="176"/>
      <c r="M53" s="176"/>
      <c r="N53" s="176"/>
      <c r="O53" s="176"/>
      <c r="P53" s="181"/>
    </row>
    <row r="54" spans="1:16" ht="28.5" hidden="1" x14ac:dyDescent="0.25">
      <c r="A54" s="175"/>
      <c r="B54" s="67" t="s">
        <v>277</v>
      </c>
      <c r="C54" s="182"/>
      <c r="D54" s="182"/>
      <c r="E54" s="182"/>
      <c r="F54" s="183"/>
      <c r="G54" s="183"/>
      <c r="H54" s="64">
        <v>2</v>
      </c>
      <c r="I54" s="64">
        <v>2</v>
      </c>
      <c r="J54" s="68">
        <f>I54/H54</f>
        <v>1</v>
      </c>
      <c r="K54" s="183"/>
      <c r="L54" s="183"/>
      <c r="M54" s="183"/>
      <c r="N54" s="183"/>
      <c r="O54" s="183"/>
      <c r="P54" s="184"/>
    </row>
    <row r="55" spans="1:16" ht="15.75" hidden="1" customHeight="1" x14ac:dyDescent="0.25">
      <c r="A55" s="175"/>
      <c r="B55" s="479" t="s">
        <v>278</v>
      </c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</row>
    <row r="56" spans="1:16" ht="15.75" hidden="1" x14ac:dyDescent="0.25">
      <c r="A56" s="175"/>
      <c r="B56" s="69"/>
      <c r="C56" s="169"/>
      <c r="D56" s="169"/>
      <c r="E56" s="169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</row>
    <row r="57" spans="1:16" ht="15.75" hidden="1" customHeight="1" x14ac:dyDescent="0.25">
      <c r="A57" s="480" t="s">
        <v>279</v>
      </c>
      <c r="B57" s="480"/>
      <c r="C57" s="480"/>
      <c r="D57" s="480"/>
      <c r="E57" s="480"/>
      <c r="F57" s="480"/>
      <c r="G57" s="480"/>
      <c r="H57" s="153" t="s">
        <v>280</v>
      </c>
      <c r="I57" s="149"/>
      <c r="J57" s="149"/>
      <c r="K57" s="149"/>
      <c r="L57" s="149"/>
      <c r="M57" s="149"/>
      <c r="N57" s="149"/>
      <c r="O57" s="149"/>
      <c r="P57" s="149"/>
    </row>
    <row r="58" spans="1:16" ht="15.75" hidden="1" x14ac:dyDescent="0.25">
      <c r="A58" s="175"/>
      <c r="B58" s="149"/>
      <c r="C58" s="57">
        <v>15.21</v>
      </c>
      <c r="D58" s="57">
        <v>24.710999999999999</v>
      </c>
      <c r="E58" s="57">
        <v>1</v>
      </c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</row>
    <row r="59" spans="1:16" ht="28.5" hidden="1" x14ac:dyDescent="0.25">
      <c r="A59" s="175"/>
      <c r="B59" s="58" t="s">
        <v>281</v>
      </c>
      <c r="C59" s="57"/>
      <c r="D59" s="57"/>
      <c r="F59" s="59">
        <f>E58/1</f>
        <v>1</v>
      </c>
      <c r="G59" s="149"/>
      <c r="H59" s="149"/>
      <c r="I59" s="149"/>
      <c r="J59" s="149"/>
      <c r="K59" s="149"/>
      <c r="L59" s="149"/>
      <c r="M59" s="149"/>
      <c r="N59" s="149"/>
      <c r="O59" s="149"/>
      <c r="P59" s="151"/>
    </row>
    <row r="60" spans="1:16" ht="28.5" hidden="1" x14ac:dyDescent="0.25">
      <c r="A60" s="175"/>
      <c r="B60" s="58" t="s">
        <v>282</v>
      </c>
      <c r="C60" s="57"/>
      <c r="D60" s="57"/>
      <c r="E60" s="57"/>
      <c r="F60" s="149"/>
      <c r="G60" s="149"/>
      <c r="H60" s="66">
        <v>1</v>
      </c>
      <c r="I60" s="66">
        <v>1</v>
      </c>
      <c r="J60" s="59">
        <f>I60/H60</f>
        <v>1</v>
      </c>
      <c r="K60" s="149"/>
      <c r="L60" s="149"/>
      <c r="M60" s="149"/>
      <c r="N60" s="149"/>
      <c r="O60" s="149"/>
      <c r="P60" s="151"/>
    </row>
    <row r="61" spans="1:16" ht="15.75" hidden="1" customHeight="1" x14ac:dyDescent="0.25">
      <c r="A61" s="175"/>
      <c r="B61" s="475" t="s">
        <v>283</v>
      </c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</row>
    <row r="62" spans="1:16" ht="15.75" hidden="1" customHeight="1" x14ac:dyDescent="0.25">
      <c r="A62" s="476" t="s">
        <v>284</v>
      </c>
      <c r="B62" s="476"/>
      <c r="C62" s="476"/>
      <c r="D62" s="476"/>
      <c r="E62" s="476"/>
      <c r="F62" s="476"/>
      <c r="G62" s="476"/>
      <c r="H62" s="178"/>
      <c r="I62" s="178"/>
      <c r="J62" s="167"/>
      <c r="K62" s="176"/>
      <c r="L62" s="176"/>
      <c r="M62" s="176"/>
      <c r="N62" s="176"/>
      <c r="O62" s="176"/>
      <c r="P62" s="181"/>
    </row>
    <row r="63" spans="1:16" ht="15.75" hidden="1" x14ac:dyDescent="0.25">
      <c r="A63" s="175"/>
      <c r="B63" s="176"/>
      <c r="C63" s="57">
        <v>400</v>
      </c>
      <c r="D63" s="57">
        <v>2157.5749999999998</v>
      </c>
      <c r="E63" s="57">
        <v>1</v>
      </c>
      <c r="F63" s="176"/>
      <c r="G63" s="176"/>
      <c r="H63" s="178"/>
      <c r="I63" s="178"/>
      <c r="J63" s="167"/>
      <c r="K63" s="176"/>
      <c r="L63" s="176"/>
      <c r="M63" s="176"/>
      <c r="N63" s="176"/>
      <c r="O63" s="176"/>
      <c r="P63" s="181"/>
    </row>
    <row r="64" spans="1:16" ht="28.5" hidden="1" x14ac:dyDescent="0.25">
      <c r="A64" s="175"/>
      <c r="B64" s="58" t="s">
        <v>285</v>
      </c>
      <c r="C64" s="179"/>
      <c r="D64" s="179"/>
      <c r="F64" s="59">
        <v>1</v>
      </c>
      <c r="G64" s="176"/>
      <c r="H64" s="178"/>
      <c r="I64" s="178"/>
      <c r="J64" s="167"/>
      <c r="K64" s="176"/>
      <c r="L64" s="176"/>
      <c r="M64" s="176"/>
      <c r="N64" s="176"/>
      <c r="O64" s="176"/>
      <c r="P64" s="181"/>
    </row>
    <row r="65" spans="1:16" ht="28.5" hidden="1" x14ac:dyDescent="0.25">
      <c r="A65" s="175"/>
      <c r="B65" s="58" t="s">
        <v>286</v>
      </c>
      <c r="C65" s="179"/>
      <c r="D65" s="179"/>
      <c r="E65" s="179"/>
      <c r="F65" s="176"/>
      <c r="G65" s="176"/>
      <c r="H65" s="60">
        <v>1</v>
      </c>
      <c r="I65" s="60">
        <v>1</v>
      </c>
      <c r="J65" s="59">
        <f>I65/H65</f>
        <v>1</v>
      </c>
      <c r="K65" s="176"/>
      <c r="L65" s="176"/>
      <c r="M65" s="176"/>
      <c r="N65" s="176"/>
      <c r="O65" s="176"/>
      <c r="P65" s="181"/>
    </row>
    <row r="66" spans="1:16" ht="15.75" hidden="1" customHeight="1" x14ac:dyDescent="0.25">
      <c r="A66" s="175"/>
      <c r="B66" s="475" t="s">
        <v>287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</row>
    <row r="67" spans="1:16" ht="15.75" hidden="1" customHeight="1" x14ac:dyDescent="0.25">
      <c r="A67" s="476" t="s">
        <v>288</v>
      </c>
      <c r="B67" s="476"/>
      <c r="C67" s="476"/>
      <c r="D67" s="476"/>
      <c r="E67" s="476"/>
      <c r="F67" s="476"/>
      <c r="G67" s="476"/>
      <c r="H67" s="153"/>
      <c r="I67" s="153"/>
      <c r="J67" s="149"/>
      <c r="K67" s="149"/>
      <c r="L67" s="149"/>
      <c r="M67" s="149"/>
      <c r="N67" s="149"/>
      <c r="O67" s="149"/>
      <c r="P67" s="151"/>
    </row>
    <row r="68" spans="1:16" ht="15.75" hidden="1" x14ac:dyDescent="0.25">
      <c r="A68" s="175"/>
      <c r="B68" s="176"/>
      <c r="C68" s="57">
        <v>200</v>
      </c>
      <c r="D68" s="57">
        <v>522.54300000000001</v>
      </c>
      <c r="E68" s="57">
        <v>1</v>
      </c>
      <c r="F68" s="176"/>
      <c r="G68" s="176"/>
      <c r="H68" s="149"/>
      <c r="I68" s="149"/>
      <c r="J68" s="149"/>
      <c r="K68" s="149"/>
      <c r="L68" s="149"/>
      <c r="M68" s="149"/>
      <c r="N68" s="149"/>
      <c r="O68" s="149"/>
      <c r="P68" s="151"/>
    </row>
    <row r="69" spans="1:16" ht="28.5" hidden="1" x14ac:dyDescent="0.25">
      <c r="A69" s="175"/>
      <c r="B69" s="58" t="s">
        <v>289</v>
      </c>
      <c r="C69" s="57"/>
      <c r="D69" s="57"/>
      <c r="F69" s="59">
        <v>1</v>
      </c>
      <c r="G69" s="149"/>
      <c r="H69" s="149"/>
      <c r="I69" s="149"/>
      <c r="J69" s="149"/>
      <c r="K69" s="149"/>
      <c r="L69" s="149"/>
      <c r="M69" s="149"/>
      <c r="N69" s="149"/>
      <c r="O69" s="149"/>
      <c r="P69" s="151"/>
    </row>
    <row r="70" spans="1:16" ht="28.5" hidden="1" x14ac:dyDescent="0.25">
      <c r="A70" s="175"/>
      <c r="B70" s="58" t="s">
        <v>290</v>
      </c>
      <c r="C70" s="57"/>
      <c r="D70" s="57"/>
      <c r="E70" s="57"/>
      <c r="F70" s="149"/>
      <c r="G70" s="149"/>
      <c r="H70" s="60">
        <v>1</v>
      </c>
      <c r="I70" s="60">
        <v>1</v>
      </c>
      <c r="J70" s="61">
        <f>I70/H70</f>
        <v>1</v>
      </c>
      <c r="K70" s="149"/>
      <c r="L70" s="149"/>
      <c r="M70" s="149"/>
      <c r="N70" s="149"/>
      <c r="O70" s="149"/>
      <c r="P70" s="151"/>
    </row>
    <row r="71" spans="1:16" ht="15.75" hidden="1" customHeight="1" x14ac:dyDescent="0.25">
      <c r="B71" s="481" t="s">
        <v>291</v>
      </c>
      <c r="C71" s="481"/>
      <c r="D71" s="481"/>
      <c r="E71" s="481"/>
      <c r="F71" s="481"/>
      <c r="G71" s="481"/>
      <c r="H71" s="481"/>
      <c r="I71" s="481"/>
      <c r="J71" s="481"/>
      <c r="K71" s="481"/>
      <c r="L71" s="481"/>
      <c r="M71" s="481"/>
      <c r="N71" s="481"/>
      <c r="O71" s="481"/>
      <c r="P71" s="481"/>
    </row>
    <row r="72" spans="1:16" ht="15.75" hidden="1" customHeight="1" x14ac:dyDescent="0.25">
      <c r="A72" s="164"/>
      <c r="B72" s="477" t="s">
        <v>292</v>
      </c>
      <c r="C72" s="477"/>
      <c r="D72" s="477"/>
      <c r="E72" s="477"/>
      <c r="F72" s="477"/>
      <c r="G72" s="477"/>
      <c r="H72" s="477"/>
      <c r="I72" s="477"/>
      <c r="J72" s="477"/>
      <c r="K72" s="477"/>
      <c r="L72" s="477"/>
      <c r="M72" s="477"/>
      <c r="N72" s="477"/>
      <c r="O72" s="477"/>
      <c r="P72" s="477"/>
    </row>
    <row r="73" spans="1:16" ht="15.75" hidden="1" customHeight="1" x14ac:dyDescent="0.25">
      <c r="A73" s="476" t="s">
        <v>293</v>
      </c>
      <c r="B73" s="476"/>
      <c r="C73" s="476"/>
      <c r="D73" s="476"/>
      <c r="E73" s="476"/>
      <c r="F73" s="476"/>
      <c r="G73" s="476"/>
      <c r="H73" s="153"/>
      <c r="I73" s="153"/>
      <c r="J73" s="149"/>
      <c r="K73" s="149"/>
      <c r="L73" s="149"/>
      <c r="M73" s="149"/>
      <c r="N73" s="149"/>
      <c r="O73" s="149"/>
      <c r="P73" s="149"/>
    </row>
    <row r="74" spans="1:16" ht="15.75" hidden="1" x14ac:dyDescent="0.25">
      <c r="A74" s="164"/>
      <c r="B74" s="149"/>
      <c r="C74" s="57">
        <v>99.6</v>
      </c>
      <c r="D74" s="57">
        <v>127.2</v>
      </c>
      <c r="E74" s="57">
        <v>1</v>
      </c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</row>
    <row r="75" spans="1:16" ht="15.75" hidden="1" customHeight="1" x14ac:dyDescent="0.25">
      <c r="A75" s="476" t="s">
        <v>294</v>
      </c>
      <c r="B75" s="476"/>
      <c r="C75" s="476"/>
      <c r="D75" s="476"/>
      <c r="E75" s="476"/>
      <c r="F75" s="476"/>
      <c r="G75" s="476"/>
      <c r="H75" s="149"/>
      <c r="I75" s="149"/>
      <c r="J75" s="149"/>
      <c r="K75" s="149"/>
      <c r="L75" s="149"/>
      <c r="M75" s="149"/>
      <c r="N75" s="149"/>
      <c r="O75" s="149"/>
      <c r="P75" s="149"/>
    </row>
    <row r="76" spans="1:16" ht="15.75" hidden="1" x14ac:dyDescent="0.25">
      <c r="A76" s="164"/>
      <c r="B76" s="149"/>
      <c r="C76" s="57">
        <v>2.8</v>
      </c>
      <c r="D76" s="57">
        <v>4.08</v>
      </c>
      <c r="E76" s="57">
        <v>1</v>
      </c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</row>
    <row r="77" spans="1:16" ht="15.75" hidden="1" customHeight="1" x14ac:dyDescent="0.25">
      <c r="A77" s="476" t="s">
        <v>295</v>
      </c>
      <c r="B77" s="476"/>
      <c r="C77" s="476"/>
      <c r="D77" s="476"/>
      <c r="E77" s="476"/>
      <c r="F77" s="476"/>
      <c r="G77" s="476"/>
      <c r="H77" s="149"/>
      <c r="I77" s="149"/>
      <c r="J77" s="149"/>
      <c r="K77" s="149"/>
      <c r="L77" s="149"/>
      <c r="M77" s="149"/>
      <c r="N77" s="149"/>
      <c r="O77" s="149"/>
      <c r="P77" s="149"/>
    </row>
    <row r="78" spans="1:16" ht="15.75" hidden="1" x14ac:dyDescent="0.25">
      <c r="A78" s="164"/>
      <c r="B78" s="149"/>
      <c r="C78" s="57">
        <v>0.5</v>
      </c>
      <c r="D78" s="93">
        <v>0.9</v>
      </c>
      <c r="E78" s="57">
        <v>1</v>
      </c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</row>
    <row r="79" spans="1:16" ht="28.5" hidden="1" x14ac:dyDescent="0.25">
      <c r="A79" s="175"/>
      <c r="B79" s="58" t="s">
        <v>296</v>
      </c>
      <c r="C79" s="179"/>
      <c r="D79" s="179"/>
      <c r="F79" s="59">
        <f>(E74+E76+E78)/3</f>
        <v>1</v>
      </c>
      <c r="G79" s="176"/>
      <c r="H79" s="178"/>
      <c r="I79" s="178"/>
      <c r="J79" s="167"/>
      <c r="K79" s="176"/>
      <c r="L79" s="176"/>
      <c r="M79" s="176"/>
      <c r="N79" s="176"/>
      <c r="O79" s="176"/>
      <c r="P79" s="181"/>
    </row>
    <row r="80" spans="1:16" ht="28.5" hidden="1" x14ac:dyDescent="0.25">
      <c r="A80" s="175"/>
      <c r="B80" s="58" t="s">
        <v>297</v>
      </c>
      <c r="C80" s="179"/>
      <c r="D80" s="179"/>
      <c r="E80" s="179"/>
      <c r="F80" s="176"/>
      <c r="G80" s="176"/>
      <c r="H80" s="186">
        <v>3</v>
      </c>
      <c r="I80" s="186">
        <v>3</v>
      </c>
      <c r="J80" s="187">
        <f>I80/H80</f>
        <v>1</v>
      </c>
      <c r="K80" s="176"/>
      <c r="L80" s="176"/>
      <c r="M80" s="176"/>
      <c r="N80" s="176"/>
      <c r="O80" s="176"/>
      <c r="P80" s="181"/>
    </row>
    <row r="81" spans="1:16" ht="15.75" hidden="1" customHeight="1" x14ac:dyDescent="0.25">
      <c r="A81" s="175"/>
      <c r="B81" s="475" t="s">
        <v>298</v>
      </c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</row>
    <row r="82" spans="1:16" ht="15.75" hidden="1" customHeight="1" x14ac:dyDescent="0.25">
      <c r="A82" s="476" t="s">
        <v>299</v>
      </c>
      <c r="B82" s="476"/>
      <c r="C82" s="476"/>
      <c r="D82" s="476"/>
      <c r="E82" s="476"/>
      <c r="F82" s="476"/>
      <c r="G82" s="476"/>
      <c r="H82" s="178"/>
      <c r="I82" s="178"/>
      <c r="J82" s="167"/>
      <c r="K82" s="176"/>
      <c r="L82" s="176"/>
      <c r="M82" s="176"/>
      <c r="N82" s="176"/>
      <c r="O82" s="176"/>
      <c r="P82" s="181"/>
    </row>
    <row r="83" spans="1:16" ht="15.75" hidden="1" x14ac:dyDescent="0.25">
      <c r="A83" s="175"/>
      <c r="B83" s="176"/>
      <c r="C83" s="57">
        <v>17</v>
      </c>
      <c r="D83" s="57">
        <v>17.3</v>
      </c>
      <c r="E83" s="57">
        <v>1</v>
      </c>
      <c r="F83" s="176"/>
      <c r="G83" s="176"/>
      <c r="H83" s="178"/>
      <c r="I83" s="178"/>
      <c r="J83" s="167"/>
      <c r="K83" s="176"/>
      <c r="L83" s="176"/>
      <c r="M83" s="176"/>
      <c r="N83" s="176"/>
      <c r="O83" s="176"/>
      <c r="P83" s="181"/>
    </row>
    <row r="84" spans="1:16" ht="28.5" hidden="1" x14ac:dyDescent="0.25">
      <c r="A84" s="175"/>
      <c r="B84" s="58" t="s">
        <v>300</v>
      </c>
      <c r="C84" s="179"/>
      <c r="D84" s="179"/>
      <c r="F84" s="59">
        <v>1</v>
      </c>
      <c r="G84" s="176"/>
      <c r="H84" s="178"/>
      <c r="I84" s="178"/>
      <c r="J84" s="167"/>
      <c r="K84" s="176"/>
      <c r="L84" s="176"/>
      <c r="M84" s="176"/>
      <c r="N84" s="176"/>
      <c r="O84" s="176"/>
      <c r="P84" s="181"/>
    </row>
    <row r="85" spans="1:16" ht="28.5" hidden="1" x14ac:dyDescent="0.25">
      <c r="A85" s="175"/>
      <c r="B85" s="58" t="s">
        <v>301</v>
      </c>
      <c r="C85" s="179"/>
      <c r="D85" s="179"/>
      <c r="E85" s="179"/>
      <c r="F85" s="176"/>
      <c r="G85" s="176"/>
      <c r="H85" s="60">
        <v>1</v>
      </c>
      <c r="I85" s="60">
        <v>1</v>
      </c>
      <c r="J85" s="61">
        <f>I85/H85</f>
        <v>1</v>
      </c>
      <c r="K85" s="176"/>
      <c r="L85" s="176"/>
      <c r="M85" s="176"/>
      <c r="N85" s="176"/>
      <c r="O85" s="176"/>
      <c r="P85" s="181"/>
    </row>
    <row r="86" spans="1:16" ht="15.75" hidden="1" customHeight="1" x14ac:dyDescent="0.25">
      <c r="A86" s="175"/>
      <c r="B86" s="475" t="s">
        <v>302</v>
      </c>
      <c r="C86" s="475"/>
      <c r="D86" s="475"/>
      <c r="E86" s="475"/>
      <c r="F86" s="475"/>
      <c r="G86" s="475"/>
      <c r="H86" s="475"/>
      <c r="I86" s="475"/>
      <c r="J86" s="475"/>
      <c r="K86" s="475"/>
      <c r="L86" s="475"/>
      <c r="M86" s="475"/>
      <c r="N86" s="475"/>
      <c r="O86" s="475"/>
      <c r="P86" s="475"/>
    </row>
    <row r="87" spans="1:16" ht="15.75" hidden="1" customHeight="1" x14ac:dyDescent="0.25">
      <c r="A87" s="476" t="s">
        <v>303</v>
      </c>
      <c r="B87" s="476"/>
      <c r="C87" s="476"/>
      <c r="D87" s="476"/>
      <c r="E87" s="476"/>
      <c r="F87" s="476"/>
      <c r="G87" s="476"/>
      <c r="H87" s="178"/>
      <c r="I87" s="178"/>
      <c r="J87" s="167"/>
      <c r="K87" s="176"/>
      <c r="L87" s="176"/>
      <c r="M87" s="176"/>
      <c r="N87" s="176"/>
      <c r="O87" s="176"/>
      <c r="P87" s="181"/>
    </row>
    <row r="88" spans="1:16" ht="15.75" hidden="1" x14ac:dyDescent="0.25">
      <c r="A88" s="175"/>
      <c r="B88" s="176"/>
      <c r="C88" s="57">
        <v>185</v>
      </c>
      <c r="D88" s="57">
        <v>185</v>
      </c>
      <c r="E88" s="57">
        <v>1</v>
      </c>
      <c r="F88" s="176"/>
      <c r="G88" s="176"/>
      <c r="H88" s="178"/>
      <c r="I88" s="178"/>
      <c r="J88" s="167"/>
      <c r="K88" s="176"/>
      <c r="L88" s="176"/>
      <c r="M88" s="176"/>
      <c r="N88" s="176"/>
      <c r="O88" s="176"/>
      <c r="P88" s="181"/>
    </row>
    <row r="89" spans="1:16" ht="28.5" hidden="1" x14ac:dyDescent="0.25">
      <c r="A89" s="175"/>
      <c r="B89" s="58" t="s">
        <v>304</v>
      </c>
      <c r="C89" s="179"/>
      <c r="D89" s="179"/>
      <c r="F89" s="59">
        <v>1</v>
      </c>
      <c r="G89" s="176"/>
      <c r="H89" s="178"/>
      <c r="I89" s="178"/>
      <c r="J89" s="167"/>
      <c r="K89" s="176"/>
      <c r="L89" s="176"/>
      <c r="M89" s="176"/>
      <c r="N89" s="176"/>
      <c r="O89" s="176"/>
      <c r="P89" s="181"/>
    </row>
    <row r="90" spans="1:16" ht="28.5" hidden="1" x14ac:dyDescent="0.25">
      <c r="A90" s="174"/>
      <c r="B90" s="58" t="s">
        <v>305</v>
      </c>
      <c r="C90" s="179"/>
      <c r="D90" s="179"/>
      <c r="E90" s="179"/>
      <c r="F90" s="176"/>
      <c r="G90" s="176"/>
      <c r="H90" s="60">
        <v>1</v>
      </c>
      <c r="I90" s="60">
        <v>1</v>
      </c>
      <c r="J90" s="61">
        <f>I90/H90</f>
        <v>1</v>
      </c>
      <c r="K90" s="176"/>
      <c r="L90" s="176"/>
      <c r="M90" s="176"/>
      <c r="N90" s="176"/>
      <c r="O90" s="176"/>
      <c r="P90" s="176"/>
    </row>
    <row r="91" spans="1:16" ht="15.75" hidden="1" customHeight="1" x14ac:dyDescent="0.25">
      <c r="A91" s="188"/>
      <c r="B91" s="477" t="s">
        <v>306</v>
      </c>
      <c r="C91" s="477"/>
      <c r="D91" s="477"/>
      <c r="E91" s="477"/>
      <c r="F91" s="477"/>
      <c r="G91" s="477"/>
      <c r="H91" s="477"/>
      <c r="I91" s="477"/>
      <c r="J91" s="477"/>
      <c r="K91" s="477"/>
      <c r="L91" s="477"/>
      <c r="M91" s="477"/>
      <c r="N91" s="477"/>
      <c r="O91" s="477"/>
      <c r="P91" s="477"/>
    </row>
    <row r="92" spans="1:16" ht="15.75" hidden="1" customHeight="1" x14ac:dyDescent="0.25">
      <c r="A92" s="476" t="s">
        <v>307</v>
      </c>
      <c r="B92" s="476"/>
      <c r="C92" s="476"/>
      <c r="D92" s="476"/>
      <c r="E92" s="476"/>
      <c r="F92" s="476"/>
      <c r="G92" s="476"/>
      <c r="H92" s="60"/>
      <c r="I92" s="60"/>
      <c r="J92" s="61"/>
      <c r="K92" s="176"/>
      <c r="L92" s="189"/>
      <c r="M92" s="189"/>
      <c r="N92" s="189"/>
      <c r="O92" s="189"/>
      <c r="P92" s="176"/>
    </row>
    <row r="93" spans="1:16" ht="15.75" hidden="1" x14ac:dyDescent="0.25">
      <c r="A93" s="188"/>
      <c r="B93" s="58"/>
      <c r="C93" s="57">
        <v>1</v>
      </c>
      <c r="D93" s="57">
        <v>1.738</v>
      </c>
      <c r="E93" s="57">
        <v>1</v>
      </c>
      <c r="F93" s="176"/>
      <c r="G93" s="176"/>
      <c r="H93" s="60"/>
      <c r="I93" s="60"/>
      <c r="J93" s="61"/>
      <c r="K93" s="176"/>
      <c r="L93" s="189"/>
      <c r="M93" s="189"/>
      <c r="N93" s="189"/>
      <c r="O93" s="189"/>
      <c r="P93" s="176"/>
    </row>
    <row r="94" spans="1:16" ht="28.5" hidden="1" x14ac:dyDescent="0.25">
      <c r="A94" s="188"/>
      <c r="B94" s="58" t="s">
        <v>308</v>
      </c>
      <c r="C94" s="179"/>
      <c r="D94" s="179"/>
      <c r="E94" s="179"/>
      <c r="F94" s="59">
        <v>1</v>
      </c>
      <c r="G94" s="176"/>
      <c r="H94" s="60"/>
      <c r="I94" s="60"/>
      <c r="J94" s="61"/>
      <c r="K94" s="176"/>
      <c r="L94" s="189"/>
      <c r="M94" s="189"/>
      <c r="N94" s="189"/>
      <c r="O94" s="189"/>
      <c r="P94" s="176"/>
    </row>
    <row r="95" spans="1:16" ht="28.5" hidden="1" x14ac:dyDescent="0.25">
      <c r="A95" s="174"/>
      <c r="B95" s="58" t="s">
        <v>309</v>
      </c>
      <c r="C95" s="179"/>
      <c r="D95" s="179"/>
      <c r="E95" s="179"/>
      <c r="F95" s="61"/>
      <c r="G95" s="176"/>
      <c r="H95" s="60">
        <v>1</v>
      </c>
      <c r="I95" s="60">
        <v>1</v>
      </c>
      <c r="J95" s="61">
        <f>I95/H95</f>
        <v>1</v>
      </c>
      <c r="K95" s="176"/>
      <c r="L95" s="176"/>
      <c r="M95" s="176"/>
      <c r="N95" s="176"/>
      <c r="O95" s="176"/>
      <c r="P95" s="176"/>
    </row>
    <row r="96" spans="1:16" ht="15.75" hidden="1" customHeight="1" x14ac:dyDescent="0.25">
      <c r="A96" s="188"/>
      <c r="B96" s="477" t="s">
        <v>310</v>
      </c>
      <c r="C96" s="477"/>
      <c r="D96" s="477"/>
      <c r="E96" s="477"/>
      <c r="F96" s="477"/>
      <c r="G96" s="477"/>
      <c r="H96" s="477"/>
      <c r="I96" s="477"/>
      <c r="J96" s="477"/>
      <c r="K96" s="477"/>
      <c r="L96" s="477"/>
      <c r="M96" s="477"/>
      <c r="N96" s="477"/>
      <c r="O96" s="477"/>
      <c r="P96" s="477"/>
    </row>
    <row r="97" spans="1:16" ht="15.75" hidden="1" customHeight="1" x14ac:dyDescent="0.25">
      <c r="A97" s="482" t="s">
        <v>311</v>
      </c>
      <c r="B97" s="482"/>
      <c r="C97" s="482"/>
      <c r="D97" s="482"/>
      <c r="E97" s="482"/>
      <c r="F97" s="482"/>
      <c r="G97" s="482"/>
      <c r="H97" s="60"/>
      <c r="I97" s="60"/>
      <c r="J97" s="61"/>
      <c r="K97" s="176"/>
      <c r="L97" s="189"/>
      <c r="M97" s="189"/>
      <c r="N97" s="189"/>
      <c r="O97" s="189"/>
      <c r="P97" s="176"/>
    </row>
    <row r="98" spans="1:16" ht="15.75" hidden="1" x14ac:dyDescent="0.25">
      <c r="A98" s="188"/>
      <c r="B98" s="58"/>
      <c r="C98" s="57">
        <v>4.3</v>
      </c>
      <c r="D98" s="57">
        <v>5.1440000000000001</v>
      </c>
      <c r="E98" s="57">
        <v>1</v>
      </c>
      <c r="F98" s="176"/>
      <c r="G98" s="176"/>
      <c r="H98" s="60"/>
      <c r="I98" s="60"/>
      <c r="J98" s="61"/>
      <c r="K98" s="176"/>
      <c r="L98" s="189"/>
      <c r="M98" s="189"/>
      <c r="N98" s="189"/>
      <c r="O98" s="189"/>
      <c r="P98" s="176"/>
    </row>
    <row r="99" spans="1:16" ht="28.5" hidden="1" x14ac:dyDescent="0.25">
      <c r="A99" s="188"/>
      <c r="B99" s="58" t="s">
        <v>312</v>
      </c>
      <c r="C99" s="179"/>
      <c r="D99" s="179"/>
      <c r="E99" s="179"/>
      <c r="F99" s="59">
        <v>1</v>
      </c>
      <c r="G99" s="176"/>
      <c r="H99" s="60"/>
      <c r="I99" s="60"/>
      <c r="J99" s="61"/>
      <c r="K99" s="176"/>
      <c r="L99" s="189"/>
      <c r="M99" s="189"/>
      <c r="N99" s="189"/>
      <c r="O99" s="189"/>
      <c r="P99" s="176"/>
    </row>
    <row r="100" spans="1:16" ht="28.5" hidden="1" x14ac:dyDescent="0.25">
      <c r="A100" s="174"/>
      <c r="B100" s="58" t="s">
        <v>313</v>
      </c>
      <c r="C100" s="179"/>
      <c r="D100" s="179"/>
      <c r="E100" s="179"/>
      <c r="F100" s="176"/>
      <c r="G100" s="176"/>
      <c r="H100" s="60">
        <v>1</v>
      </c>
      <c r="I100" s="60">
        <v>1</v>
      </c>
      <c r="J100" s="61">
        <f>I100/H100</f>
        <v>1</v>
      </c>
      <c r="K100" s="176"/>
      <c r="L100" s="176"/>
      <c r="M100" s="176"/>
      <c r="N100" s="176"/>
      <c r="O100" s="176"/>
      <c r="P100" s="176"/>
    </row>
    <row r="101" spans="1:16" ht="15.75" hidden="1" customHeight="1" x14ac:dyDescent="0.25">
      <c r="A101" s="188"/>
      <c r="B101" s="483" t="s">
        <v>314</v>
      </c>
      <c r="C101" s="483"/>
      <c r="D101" s="483"/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3"/>
      <c r="P101" s="483"/>
    </row>
    <row r="102" spans="1:16" ht="15.75" hidden="1" customHeight="1" x14ac:dyDescent="0.25">
      <c r="A102" s="476" t="s">
        <v>315</v>
      </c>
      <c r="B102" s="476"/>
      <c r="C102" s="476"/>
      <c r="D102" s="476"/>
      <c r="E102" s="476"/>
      <c r="F102" s="476"/>
      <c r="G102" s="476"/>
      <c r="H102" s="60"/>
      <c r="I102" s="60"/>
      <c r="J102" s="61"/>
      <c r="K102" s="176"/>
      <c r="L102" s="189"/>
      <c r="M102" s="189"/>
      <c r="N102" s="189"/>
      <c r="O102" s="189"/>
      <c r="P102" s="176"/>
    </row>
    <row r="103" spans="1:16" ht="15.75" hidden="1" x14ac:dyDescent="0.25">
      <c r="A103" s="188"/>
      <c r="B103" s="58"/>
      <c r="C103" s="57">
        <v>50</v>
      </c>
      <c r="D103" s="57">
        <v>112.087</v>
      </c>
      <c r="E103" s="57">
        <v>1</v>
      </c>
      <c r="F103" s="176"/>
      <c r="G103" s="176"/>
      <c r="H103" s="60"/>
      <c r="I103" s="60"/>
      <c r="J103" s="61"/>
      <c r="K103" s="176"/>
      <c r="L103" s="189"/>
      <c r="M103" s="189"/>
      <c r="N103" s="189"/>
      <c r="O103" s="189"/>
      <c r="P103" s="176"/>
    </row>
    <row r="104" spans="1:16" ht="15.75" hidden="1" customHeight="1" x14ac:dyDescent="0.25">
      <c r="A104" s="476" t="s">
        <v>316</v>
      </c>
      <c r="B104" s="476"/>
      <c r="C104" s="476"/>
      <c r="D104" s="476"/>
      <c r="E104" s="476"/>
      <c r="F104" s="476"/>
      <c r="G104" s="476"/>
      <c r="H104" s="60"/>
      <c r="I104" s="60"/>
      <c r="J104" s="61"/>
      <c r="K104" s="176"/>
      <c r="L104" s="189"/>
      <c r="M104" s="189"/>
      <c r="N104" s="189"/>
      <c r="O104" s="189"/>
      <c r="P104" s="176"/>
    </row>
    <row r="105" spans="1:16" ht="15.75" hidden="1" x14ac:dyDescent="0.25">
      <c r="A105" s="188"/>
      <c r="B105" s="58"/>
      <c r="C105" s="57">
        <v>1000</v>
      </c>
      <c r="D105" s="57">
        <v>1593.904</v>
      </c>
      <c r="E105" s="57">
        <v>1</v>
      </c>
      <c r="F105" s="176"/>
      <c r="G105" s="176"/>
      <c r="H105" s="60"/>
      <c r="I105" s="60"/>
      <c r="J105" s="61"/>
      <c r="K105" s="176"/>
      <c r="L105" s="189"/>
      <c r="M105" s="189"/>
      <c r="N105" s="189"/>
      <c r="O105" s="189"/>
      <c r="P105" s="176"/>
    </row>
    <row r="106" spans="1:16" ht="15.75" hidden="1" customHeight="1" x14ac:dyDescent="0.25">
      <c r="A106" s="476" t="s">
        <v>317</v>
      </c>
      <c r="B106" s="476"/>
      <c r="C106" s="476"/>
      <c r="D106" s="476"/>
      <c r="E106" s="476"/>
      <c r="F106" s="476"/>
      <c r="G106" s="476"/>
      <c r="H106" s="60"/>
      <c r="I106" s="60"/>
      <c r="J106" s="61"/>
      <c r="K106" s="176"/>
      <c r="L106" s="189"/>
      <c r="M106" s="189"/>
      <c r="N106" s="189"/>
      <c r="O106" s="189"/>
      <c r="P106" s="176"/>
    </row>
    <row r="107" spans="1:16" ht="15.75" hidden="1" x14ac:dyDescent="0.25">
      <c r="A107" s="66"/>
      <c r="B107" s="72"/>
      <c r="C107" s="57">
        <v>1</v>
      </c>
      <c r="D107" s="57">
        <v>1.7</v>
      </c>
      <c r="E107" s="57">
        <v>1</v>
      </c>
      <c r="F107" s="72"/>
      <c r="G107" s="72"/>
      <c r="H107" s="60"/>
      <c r="I107" s="60"/>
      <c r="J107" s="61"/>
      <c r="K107" s="176"/>
      <c r="L107" s="189"/>
      <c r="M107" s="189"/>
      <c r="N107" s="189"/>
      <c r="O107" s="189"/>
      <c r="P107" s="176"/>
    </row>
    <row r="108" spans="1:16" ht="15.75" hidden="1" customHeight="1" x14ac:dyDescent="0.25">
      <c r="A108" s="477" t="s">
        <v>318</v>
      </c>
      <c r="B108" s="477"/>
      <c r="C108" s="477"/>
      <c r="D108" s="477"/>
      <c r="E108" s="477"/>
      <c r="F108" s="477"/>
      <c r="G108" s="477"/>
      <c r="H108" s="60"/>
      <c r="I108" s="60"/>
      <c r="J108" s="61"/>
      <c r="K108" s="176"/>
      <c r="L108" s="189"/>
      <c r="M108" s="189"/>
      <c r="N108" s="189"/>
      <c r="O108" s="189"/>
      <c r="P108" s="176"/>
    </row>
    <row r="109" spans="1:16" ht="15.75" hidden="1" x14ac:dyDescent="0.25">
      <c r="A109" s="66"/>
      <c r="B109" s="72"/>
      <c r="C109" s="57">
        <v>55</v>
      </c>
      <c r="D109" s="57">
        <v>54.8</v>
      </c>
      <c r="E109" s="57">
        <f>D109/C109*100%</f>
        <v>0.99636363636363634</v>
      </c>
      <c r="F109" s="72"/>
      <c r="G109" s="72"/>
      <c r="H109" s="60"/>
      <c r="I109" s="60"/>
      <c r="J109" s="61"/>
      <c r="K109" s="176"/>
      <c r="L109" s="189"/>
      <c r="M109" s="189"/>
      <c r="N109" s="189"/>
      <c r="O109" s="189"/>
      <c r="P109" s="176"/>
    </row>
    <row r="110" spans="1:16" ht="15.75" hidden="1" customHeight="1" x14ac:dyDescent="0.25">
      <c r="A110" s="477" t="s">
        <v>319</v>
      </c>
      <c r="B110" s="477"/>
      <c r="C110" s="477"/>
      <c r="D110" s="477"/>
      <c r="E110" s="477"/>
      <c r="F110" s="477"/>
      <c r="G110" s="477"/>
      <c r="H110" s="60"/>
      <c r="I110" s="60"/>
      <c r="J110" s="61"/>
      <c r="K110" s="176"/>
      <c r="L110" s="189"/>
      <c r="M110" s="189"/>
      <c r="N110" s="189"/>
      <c r="O110" s="189"/>
      <c r="P110" s="176"/>
    </row>
    <row r="111" spans="1:16" ht="15.75" hidden="1" x14ac:dyDescent="0.25">
      <c r="A111" s="66"/>
      <c r="B111" s="72"/>
      <c r="C111" s="57">
        <v>400</v>
      </c>
      <c r="D111" s="57">
        <v>561.79999999999995</v>
      </c>
      <c r="E111" s="57">
        <v>1</v>
      </c>
      <c r="F111" s="72"/>
      <c r="G111" s="72"/>
      <c r="H111" s="60"/>
      <c r="I111" s="60"/>
      <c r="J111" s="61"/>
      <c r="K111" s="176"/>
      <c r="L111" s="189"/>
      <c r="M111" s="189"/>
      <c r="N111" s="189"/>
      <c r="O111" s="189"/>
      <c r="P111" s="176"/>
    </row>
    <row r="112" spans="1:16" ht="15.75" hidden="1" customHeight="1" x14ac:dyDescent="0.25">
      <c r="A112" s="477" t="s">
        <v>320</v>
      </c>
      <c r="B112" s="477"/>
      <c r="C112" s="477"/>
      <c r="D112" s="477"/>
      <c r="E112" s="477"/>
      <c r="F112" s="477"/>
      <c r="G112" s="477"/>
      <c r="H112" s="60"/>
      <c r="I112" s="60"/>
      <c r="J112" s="61"/>
      <c r="K112" s="176"/>
      <c r="L112" s="189"/>
      <c r="M112" s="189"/>
      <c r="N112" s="189"/>
      <c r="O112" s="189"/>
      <c r="P112" s="176"/>
    </row>
    <row r="113" spans="1:16" ht="15.75" hidden="1" x14ac:dyDescent="0.25">
      <c r="A113" s="66"/>
      <c r="B113" s="72"/>
      <c r="C113" s="57">
        <v>266</v>
      </c>
      <c r="D113" s="57">
        <v>280.89999999999998</v>
      </c>
      <c r="E113" s="57">
        <v>1</v>
      </c>
      <c r="F113" s="72"/>
      <c r="G113" s="72"/>
      <c r="H113" s="60"/>
      <c r="I113" s="60"/>
      <c r="J113" s="61"/>
      <c r="K113" s="176"/>
      <c r="L113" s="189"/>
      <c r="M113" s="189"/>
      <c r="N113" s="189"/>
      <c r="O113" s="189"/>
      <c r="P113" s="176"/>
    </row>
    <row r="114" spans="1:16" ht="15.75" hidden="1" customHeight="1" x14ac:dyDescent="0.25">
      <c r="A114" s="477" t="s">
        <v>321</v>
      </c>
      <c r="B114" s="477"/>
      <c r="C114" s="477"/>
      <c r="D114" s="477"/>
      <c r="E114" s="477"/>
      <c r="F114" s="477"/>
      <c r="G114" s="477"/>
      <c r="H114" s="60"/>
      <c r="I114" s="60"/>
      <c r="J114" s="61"/>
      <c r="K114" s="176"/>
      <c r="L114" s="189"/>
      <c r="M114" s="189"/>
      <c r="N114" s="189"/>
      <c r="O114" s="189"/>
      <c r="P114" s="176"/>
    </row>
    <row r="115" spans="1:16" ht="15.75" hidden="1" x14ac:dyDescent="0.25">
      <c r="A115" s="188"/>
      <c r="B115" s="58"/>
      <c r="C115" s="57">
        <v>57.7</v>
      </c>
      <c r="D115" s="57">
        <v>61.2</v>
      </c>
      <c r="E115" s="57">
        <v>1</v>
      </c>
      <c r="F115" s="176"/>
      <c r="G115" s="176"/>
      <c r="H115" s="60"/>
      <c r="I115" s="60"/>
      <c r="J115" s="61"/>
      <c r="K115" s="176"/>
      <c r="L115" s="189"/>
      <c r="M115" s="189"/>
      <c r="N115" s="189"/>
      <c r="O115" s="189"/>
      <c r="P115" s="176"/>
    </row>
    <row r="116" spans="1:16" ht="15.75" hidden="1" customHeight="1" x14ac:dyDescent="0.25">
      <c r="A116" s="477" t="s">
        <v>322</v>
      </c>
      <c r="B116" s="477"/>
      <c r="C116" s="477"/>
      <c r="D116" s="477"/>
      <c r="E116" s="477"/>
      <c r="F116" s="477"/>
      <c r="G116" s="477"/>
      <c r="H116" s="60"/>
      <c r="I116" s="60"/>
      <c r="J116" s="61"/>
      <c r="K116" s="176"/>
      <c r="L116" s="176"/>
      <c r="M116" s="176"/>
      <c r="N116" s="176"/>
      <c r="O116" s="176"/>
      <c r="P116" s="176"/>
    </row>
    <row r="117" spans="1:16" ht="15.75" hidden="1" x14ac:dyDescent="0.25">
      <c r="A117" s="174"/>
      <c r="B117" s="58"/>
      <c r="C117" s="57">
        <v>0.9</v>
      </c>
      <c r="D117" s="57">
        <v>0.8</v>
      </c>
      <c r="E117" s="57">
        <f>D117/C117*100%</f>
        <v>0.88888888888888895</v>
      </c>
      <c r="F117" s="176"/>
      <c r="G117" s="176"/>
      <c r="H117" s="60"/>
      <c r="I117" s="60"/>
      <c r="J117" s="61"/>
      <c r="K117" s="176"/>
      <c r="L117" s="176"/>
      <c r="M117" s="176"/>
      <c r="N117" s="176"/>
      <c r="O117" s="176"/>
      <c r="P117" s="176"/>
    </row>
    <row r="118" spans="1:16" ht="15.75" hidden="1" customHeight="1" x14ac:dyDescent="0.25">
      <c r="A118" s="477" t="s">
        <v>323</v>
      </c>
      <c r="B118" s="477"/>
      <c r="C118" s="477"/>
      <c r="D118" s="477"/>
      <c r="E118" s="477"/>
      <c r="F118" s="477"/>
      <c r="G118" s="477"/>
      <c r="H118" s="60"/>
      <c r="I118" s="60"/>
      <c r="J118" s="61"/>
      <c r="K118" s="176"/>
      <c r="L118" s="176"/>
      <c r="M118" s="176"/>
      <c r="N118" s="176"/>
      <c r="O118" s="176"/>
      <c r="P118" s="176"/>
    </row>
    <row r="119" spans="1:16" ht="15.75" hidden="1" x14ac:dyDescent="0.25">
      <c r="A119" s="174"/>
      <c r="B119" s="58"/>
      <c r="C119" s="57">
        <v>213</v>
      </c>
      <c r="D119" s="57">
        <v>246.7</v>
      </c>
      <c r="E119" s="57">
        <v>1</v>
      </c>
      <c r="F119" s="176"/>
      <c r="G119" s="176"/>
      <c r="H119" s="60"/>
      <c r="I119" s="60"/>
      <c r="J119" s="61"/>
      <c r="K119" s="176"/>
      <c r="L119" s="176"/>
      <c r="M119" s="176"/>
      <c r="N119" s="176"/>
      <c r="O119" s="176"/>
      <c r="P119" s="176"/>
    </row>
    <row r="120" spans="1:16" ht="15.75" hidden="1" customHeight="1" x14ac:dyDescent="0.25">
      <c r="A120" s="477" t="s">
        <v>324</v>
      </c>
      <c r="B120" s="477"/>
      <c r="C120" s="477"/>
      <c r="D120" s="477"/>
      <c r="E120" s="477"/>
      <c r="F120" s="477"/>
      <c r="G120" s="477"/>
      <c r="H120" s="60"/>
      <c r="I120" s="60"/>
      <c r="J120" s="61"/>
      <c r="K120" s="176"/>
      <c r="L120" s="176"/>
      <c r="M120" s="176"/>
      <c r="N120" s="176"/>
      <c r="O120" s="176"/>
      <c r="P120" s="176"/>
    </row>
    <row r="121" spans="1:16" ht="15.75" hidden="1" x14ac:dyDescent="0.25">
      <c r="A121" s="174"/>
      <c r="B121" s="58"/>
      <c r="C121" s="57">
        <v>25.32</v>
      </c>
      <c r="D121" s="57">
        <v>400</v>
      </c>
      <c r="E121" s="57">
        <v>1</v>
      </c>
      <c r="F121" s="190"/>
      <c r="G121" s="176"/>
      <c r="H121" s="60"/>
      <c r="I121" s="60"/>
      <c r="J121" s="61"/>
      <c r="K121" s="176"/>
      <c r="L121" s="176"/>
      <c r="M121" s="176"/>
      <c r="N121" s="176"/>
      <c r="O121" s="176"/>
      <c r="P121" s="176"/>
    </row>
    <row r="122" spans="1:16" ht="28.5" hidden="1" x14ac:dyDescent="0.25">
      <c r="A122" s="188"/>
      <c r="B122" s="58" t="s">
        <v>325</v>
      </c>
      <c r="C122" s="179"/>
      <c r="D122" s="179"/>
      <c r="F122" s="59">
        <f>(E103+E105+E107+E109+E111+E113+E115+E117+E119+E121)/10</f>
        <v>0.98852525252525258</v>
      </c>
      <c r="G122" s="176"/>
      <c r="H122" s="60"/>
      <c r="I122" s="60"/>
      <c r="J122" s="61"/>
      <c r="K122" s="176"/>
      <c r="L122" s="176"/>
      <c r="M122" s="176"/>
      <c r="N122" s="176"/>
      <c r="O122" s="176"/>
      <c r="P122" s="176"/>
    </row>
    <row r="123" spans="1:16" ht="28.5" hidden="1" x14ac:dyDescent="0.25">
      <c r="A123" s="188"/>
      <c r="B123" s="58" t="s">
        <v>326</v>
      </c>
      <c r="C123" s="57"/>
      <c r="D123" s="57"/>
      <c r="E123" s="57"/>
      <c r="F123" s="176"/>
      <c r="G123" s="176"/>
      <c r="H123" s="60">
        <v>10</v>
      </c>
      <c r="I123" s="60">
        <v>9</v>
      </c>
      <c r="J123" s="59">
        <f>I123/H123</f>
        <v>0.9</v>
      </c>
      <c r="K123" s="176"/>
      <c r="L123" s="176"/>
      <c r="M123" s="176"/>
      <c r="N123" s="176"/>
      <c r="O123" s="176"/>
      <c r="P123" s="176"/>
    </row>
    <row r="124" spans="1:16" ht="15.75" hidden="1" customHeight="1" x14ac:dyDescent="0.25">
      <c r="A124" s="188"/>
      <c r="B124" s="484" t="s">
        <v>327</v>
      </c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</row>
    <row r="125" spans="1:16" ht="15.75" hidden="1" customHeight="1" x14ac:dyDescent="0.25">
      <c r="A125" s="477" t="s">
        <v>328</v>
      </c>
      <c r="B125" s="477"/>
      <c r="C125" s="477"/>
      <c r="D125" s="477"/>
      <c r="E125" s="477"/>
      <c r="F125" s="477"/>
      <c r="G125" s="477"/>
      <c r="H125" s="60"/>
      <c r="I125" s="60"/>
      <c r="J125" s="61"/>
      <c r="K125" s="176"/>
      <c r="L125" s="189"/>
      <c r="M125" s="189"/>
      <c r="N125" s="189"/>
      <c r="O125" s="189"/>
      <c r="P125" s="176"/>
    </row>
    <row r="126" spans="1:16" ht="15.75" hidden="1" x14ac:dyDescent="0.25">
      <c r="A126" s="188"/>
      <c r="B126" s="58"/>
      <c r="C126" s="57">
        <v>22.2</v>
      </c>
      <c r="D126" s="57">
        <v>21.6</v>
      </c>
      <c r="E126" s="57">
        <f>D126/C126*100%</f>
        <v>0.97297297297297303</v>
      </c>
      <c r="F126" s="176"/>
      <c r="G126" s="176"/>
      <c r="H126" s="60"/>
      <c r="I126" s="60"/>
      <c r="J126" s="61"/>
      <c r="K126" s="176"/>
      <c r="L126" s="189"/>
      <c r="M126" s="189"/>
      <c r="N126" s="189"/>
      <c r="O126" s="189"/>
      <c r="P126" s="176"/>
    </row>
    <row r="127" spans="1:16" ht="28.5" hidden="1" x14ac:dyDescent="0.25">
      <c r="A127" s="188"/>
      <c r="B127" s="58" t="s">
        <v>329</v>
      </c>
      <c r="C127" s="191"/>
      <c r="D127" s="191"/>
      <c r="F127" s="192">
        <f>E126/1</f>
        <v>0.97297297297297303</v>
      </c>
      <c r="G127" s="193"/>
      <c r="H127" s="194"/>
      <c r="I127" s="194"/>
      <c r="J127" s="195"/>
      <c r="K127" s="193"/>
      <c r="L127" s="196"/>
      <c r="M127" s="196"/>
      <c r="N127" s="196"/>
      <c r="O127" s="196"/>
      <c r="P127" s="193"/>
    </row>
    <row r="128" spans="1:16" ht="28.5" hidden="1" x14ac:dyDescent="0.25">
      <c r="A128" s="188"/>
      <c r="B128" s="58" t="s">
        <v>330</v>
      </c>
      <c r="C128" s="179"/>
      <c r="D128" s="179"/>
      <c r="E128" s="179"/>
      <c r="F128" s="59"/>
      <c r="G128" s="176"/>
      <c r="H128" s="60">
        <v>1</v>
      </c>
      <c r="I128" s="60">
        <v>1</v>
      </c>
      <c r="J128" s="61">
        <f>I128/H128</f>
        <v>1</v>
      </c>
      <c r="K128" s="176"/>
      <c r="L128" s="176"/>
      <c r="M128" s="176"/>
      <c r="N128" s="176"/>
      <c r="O128" s="176"/>
      <c r="P128" s="176"/>
    </row>
    <row r="129" spans="1:16" ht="15.75" hidden="1" customHeight="1" x14ac:dyDescent="0.25">
      <c r="A129" s="188"/>
      <c r="B129" s="484" t="s">
        <v>331</v>
      </c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</row>
    <row r="130" spans="1:16" ht="15.75" hidden="1" customHeight="1" x14ac:dyDescent="0.25">
      <c r="A130" s="477" t="s">
        <v>332</v>
      </c>
      <c r="B130" s="477"/>
      <c r="C130" s="477"/>
      <c r="D130" s="477"/>
      <c r="E130" s="477"/>
      <c r="F130" s="477"/>
      <c r="G130" s="477"/>
      <c r="H130" s="60"/>
      <c r="I130" s="60"/>
      <c r="J130" s="61"/>
      <c r="K130" s="176"/>
      <c r="L130" s="189"/>
      <c r="M130" s="189"/>
      <c r="N130" s="189"/>
      <c r="O130" s="189"/>
      <c r="P130" s="176"/>
    </row>
    <row r="131" spans="1:16" ht="15.75" hidden="1" x14ac:dyDescent="0.25">
      <c r="A131" s="188"/>
      <c r="B131" s="58"/>
      <c r="C131" s="57">
        <v>110.1</v>
      </c>
      <c r="D131" s="57">
        <v>66.488</v>
      </c>
      <c r="E131" s="57">
        <f>D131/C131*100%</f>
        <v>0.60388737511353319</v>
      </c>
      <c r="F131" s="176"/>
      <c r="G131" s="176"/>
      <c r="H131" s="60"/>
      <c r="I131" s="60"/>
      <c r="J131" s="61"/>
      <c r="K131" s="176"/>
      <c r="L131" s="189"/>
      <c r="M131" s="189"/>
      <c r="N131" s="189"/>
      <c r="O131" s="189"/>
      <c r="P131" s="176"/>
    </row>
    <row r="132" spans="1:16" ht="28.5" hidden="1" x14ac:dyDescent="0.25">
      <c r="A132" s="197"/>
      <c r="B132" s="73" t="s">
        <v>333</v>
      </c>
      <c r="C132" s="191"/>
      <c r="D132" s="191"/>
      <c r="F132" s="192">
        <f>E131/1</f>
        <v>0.60388737511353319</v>
      </c>
      <c r="G132" s="193"/>
      <c r="H132" s="194"/>
      <c r="I132" s="194"/>
      <c r="J132" s="195"/>
      <c r="K132" s="193"/>
      <c r="L132" s="196"/>
      <c r="M132" s="196"/>
      <c r="N132" s="196"/>
      <c r="O132" s="196"/>
      <c r="P132" s="193"/>
    </row>
    <row r="133" spans="1:16" ht="28.5" hidden="1" x14ac:dyDescent="0.25">
      <c r="A133" s="174"/>
      <c r="B133" s="58" t="s">
        <v>334</v>
      </c>
      <c r="C133" s="179"/>
      <c r="D133" s="179"/>
      <c r="E133" s="179"/>
      <c r="F133" s="59"/>
      <c r="G133" s="176"/>
      <c r="H133" s="60">
        <v>1</v>
      </c>
      <c r="I133" s="60">
        <v>0</v>
      </c>
      <c r="J133" s="61">
        <f>I133/H133</f>
        <v>0</v>
      </c>
      <c r="K133" s="176"/>
      <c r="L133" s="176"/>
      <c r="M133" s="176"/>
      <c r="N133" s="176"/>
      <c r="O133" s="176"/>
      <c r="P133" s="176"/>
    </row>
    <row r="134" spans="1:16" ht="15.75" hidden="1" customHeight="1" x14ac:dyDescent="0.25">
      <c r="A134" s="188"/>
      <c r="B134" s="477" t="s">
        <v>335</v>
      </c>
      <c r="C134" s="477"/>
      <c r="D134" s="477"/>
      <c r="E134" s="477"/>
      <c r="F134" s="477"/>
      <c r="G134" s="477"/>
      <c r="H134" s="477"/>
      <c r="I134" s="477"/>
      <c r="J134" s="477"/>
      <c r="K134" s="477"/>
      <c r="L134" s="477"/>
      <c r="M134" s="477"/>
      <c r="N134" s="477"/>
      <c r="O134" s="477"/>
      <c r="P134" s="477"/>
    </row>
    <row r="135" spans="1:16" ht="15.75" hidden="1" customHeight="1" x14ac:dyDescent="0.25">
      <c r="A135" s="477" t="s">
        <v>293</v>
      </c>
      <c r="B135" s="477"/>
      <c r="C135" s="477"/>
      <c r="D135" s="477"/>
      <c r="E135" s="477"/>
      <c r="F135" s="477"/>
      <c r="G135" s="477"/>
      <c r="H135" s="60"/>
      <c r="I135" s="60"/>
      <c r="J135" s="61"/>
      <c r="K135" s="176"/>
      <c r="L135" s="189"/>
      <c r="M135" s="189"/>
      <c r="N135" s="189"/>
      <c r="O135" s="189"/>
      <c r="P135" s="176"/>
    </row>
    <row r="136" spans="1:16" ht="15.75" hidden="1" x14ac:dyDescent="0.25">
      <c r="A136" s="188"/>
      <c r="B136" s="58"/>
      <c r="C136" s="57">
        <v>99.6</v>
      </c>
      <c r="D136" s="57">
        <v>127.2</v>
      </c>
      <c r="E136" s="57">
        <v>1</v>
      </c>
      <c r="F136" s="176"/>
      <c r="G136" s="176"/>
      <c r="H136" s="60"/>
      <c r="I136" s="60"/>
      <c r="J136" s="61"/>
      <c r="K136" s="176"/>
      <c r="L136" s="189"/>
      <c r="M136" s="189"/>
      <c r="N136" s="189"/>
      <c r="O136" s="189"/>
      <c r="P136" s="176"/>
    </row>
    <row r="137" spans="1:16" ht="28.5" hidden="1" x14ac:dyDescent="0.25">
      <c r="A137" s="188"/>
      <c r="B137" s="58" t="s">
        <v>336</v>
      </c>
      <c r="C137" s="179"/>
      <c r="D137" s="179"/>
      <c r="F137" s="59">
        <f>E136/1</f>
        <v>1</v>
      </c>
      <c r="G137" s="176"/>
      <c r="H137" s="60"/>
      <c r="I137" s="60"/>
      <c r="J137" s="61"/>
      <c r="K137" s="176"/>
      <c r="L137" s="189"/>
      <c r="M137" s="189"/>
      <c r="N137" s="189"/>
      <c r="O137" s="189"/>
      <c r="P137" s="176"/>
    </row>
    <row r="138" spans="1:16" ht="28.5" hidden="1" x14ac:dyDescent="0.25">
      <c r="A138" s="188"/>
      <c r="B138" s="58" t="s">
        <v>337</v>
      </c>
      <c r="C138" s="179"/>
      <c r="D138" s="179"/>
      <c r="E138" s="179"/>
      <c r="F138" s="176"/>
      <c r="G138" s="176"/>
      <c r="H138" s="60">
        <v>1</v>
      </c>
      <c r="I138" s="60">
        <v>1</v>
      </c>
      <c r="J138" s="61">
        <f>I138/1</f>
        <v>1</v>
      </c>
      <c r="K138" s="176"/>
      <c r="L138" s="189"/>
      <c r="M138" s="189"/>
      <c r="N138" s="189"/>
      <c r="O138" s="189"/>
      <c r="P138" s="176"/>
    </row>
    <row r="139" spans="1:16" ht="71.25" hidden="1" x14ac:dyDescent="0.25">
      <c r="A139" s="198"/>
      <c r="B139" s="74" t="s">
        <v>338</v>
      </c>
      <c r="C139" s="199"/>
      <c r="D139" s="199"/>
      <c r="E139" s="199"/>
      <c r="F139" s="200">
        <f>(F18+F25+F32+F39+F46+F53+F59+F64+F69+F79+F84+F89+F94+F99+F122+F127+F132+F137)/18</f>
        <v>0.97585475558954216</v>
      </c>
      <c r="H139" s="201"/>
      <c r="I139" s="201"/>
      <c r="J139" s="202"/>
      <c r="K139" s="189"/>
      <c r="L139" s="189"/>
      <c r="M139" s="189"/>
      <c r="N139" s="189"/>
      <c r="O139" s="189"/>
      <c r="P139" s="176"/>
    </row>
    <row r="140" spans="1:16" ht="42.75" hidden="1" x14ac:dyDescent="0.25">
      <c r="A140" s="175"/>
      <c r="B140" s="75" t="s">
        <v>339</v>
      </c>
      <c r="C140" s="179"/>
      <c r="D140" s="179"/>
      <c r="E140" s="179"/>
      <c r="F140" s="92"/>
      <c r="G140" s="176"/>
      <c r="H140" s="176"/>
      <c r="I140" s="176"/>
      <c r="J140" s="176"/>
      <c r="K140" s="195">
        <v>1</v>
      </c>
      <c r="L140" s="195">
        <v>1</v>
      </c>
      <c r="M140" s="195"/>
      <c r="N140" s="195">
        <v>1</v>
      </c>
      <c r="O140" s="195"/>
      <c r="P140" s="203">
        <f>SUM(K140+L140+N140)/3</f>
        <v>1</v>
      </c>
    </row>
    <row r="141" spans="1:16" ht="71.25" hidden="1" x14ac:dyDescent="0.25">
      <c r="A141" s="175"/>
      <c r="B141" s="75" t="s">
        <v>340</v>
      </c>
      <c r="C141" s="179"/>
      <c r="D141" s="179"/>
      <c r="E141" s="179"/>
      <c r="F141" s="92"/>
      <c r="G141" s="176"/>
      <c r="H141" s="204">
        <v>18</v>
      </c>
      <c r="I141" s="204">
        <f>SUM(J19+J26+J33+J40+J47+J54+J60+J65+J70+J80+J85+J90+J95+J100+J123+J128+J133+J138)</f>
        <v>16.899999999999999</v>
      </c>
      <c r="J141" s="187">
        <f>I141/H141</f>
        <v>0.93888888888888877</v>
      </c>
      <c r="K141" s="176"/>
      <c r="L141" s="176"/>
      <c r="M141" s="176"/>
      <c r="N141" s="176"/>
      <c r="O141" s="176"/>
      <c r="P141" s="181"/>
    </row>
    <row r="142" spans="1:16" ht="57" hidden="1" x14ac:dyDescent="0.25">
      <c r="A142" s="171"/>
      <c r="B142" s="76" t="s">
        <v>341</v>
      </c>
      <c r="C142" s="485">
        <f>(0.5*F139)+(0.3*P140)+(0.2*J141)</f>
        <v>0.97570515557254889</v>
      </c>
      <c r="D142" s="485"/>
      <c r="E142" s="485"/>
      <c r="F142" s="485"/>
      <c r="G142" s="485"/>
      <c r="H142" s="485"/>
      <c r="I142" s="485"/>
      <c r="J142" s="485"/>
      <c r="K142" s="485"/>
      <c r="L142" s="485"/>
      <c r="M142" s="485"/>
      <c r="N142" s="485"/>
      <c r="O142" s="485"/>
      <c r="P142" s="485"/>
    </row>
    <row r="143" spans="1:16" ht="32.25" customHeight="1" thickBot="1" x14ac:dyDescent="0.3">
      <c r="A143" s="77">
        <v>1</v>
      </c>
      <c r="B143" s="471" t="s">
        <v>342</v>
      </c>
      <c r="C143" s="471"/>
      <c r="D143" s="471"/>
      <c r="E143" s="471"/>
      <c r="F143" s="471"/>
      <c r="G143" s="471"/>
      <c r="H143" s="471"/>
      <c r="I143" s="471"/>
      <c r="J143" s="471"/>
      <c r="K143" s="471"/>
      <c r="L143" s="471"/>
      <c r="M143" s="471"/>
      <c r="N143" s="471"/>
      <c r="O143" s="471"/>
      <c r="P143" s="471"/>
    </row>
    <row r="144" spans="1:16" ht="15.75" customHeight="1" x14ac:dyDescent="0.25">
      <c r="A144" s="175"/>
      <c r="B144" s="475" t="s">
        <v>343</v>
      </c>
      <c r="C144" s="475"/>
      <c r="D144" s="475"/>
      <c r="E144" s="475"/>
      <c r="F144" s="475"/>
      <c r="G144" s="475"/>
      <c r="H144" s="475"/>
      <c r="I144" s="475"/>
      <c r="J144" s="475"/>
      <c r="K144" s="475"/>
      <c r="L144" s="475"/>
      <c r="M144" s="475"/>
      <c r="N144" s="475"/>
      <c r="O144" s="475"/>
      <c r="P144" s="475"/>
    </row>
    <row r="145" spans="1:16" ht="15.75" customHeight="1" x14ac:dyDescent="0.25">
      <c r="A145" s="486" t="s">
        <v>344</v>
      </c>
      <c r="B145" s="486"/>
      <c r="C145" s="486"/>
      <c r="D145" s="486"/>
      <c r="E145" s="486"/>
      <c r="F145" s="486"/>
      <c r="G145" s="486"/>
      <c r="H145" s="259" t="s">
        <v>496</v>
      </c>
      <c r="I145" s="259" t="s">
        <v>496</v>
      </c>
      <c r="J145" s="259" t="s">
        <v>496</v>
      </c>
      <c r="K145" s="259" t="s">
        <v>496</v>
      </c>
      <c r="L145" s="259" t="s">
        <v>496</v>
      </c>
      <c r="M145" s="259" t="s">
        <v>496</v>
      </c>
      <c r="N145" s="259" t="s">
        <v>496</v>
      </c>
      <c r="O145" s="259" t="s">
        <v>496</v>
      </c>
      <c r="P145" s="259" t="s">
        <v>496</v>
      </c>
    </row>
    <row r="146" spans="1:16" ht="15.75" x14ac:dyDescent="0.25">
      <c r="A146" s="175"/>
      <c r="B146" s="176"/>
      <c r="C146" s="57">
        <v>6016.3</v>
      </c>
      <c r="D146" s="57">
        <v>7988.7</v>
      </c>
      <c r="E146" s="57">
        <v>1</v>
      </c>
      <c r="F146" s="259" t="s">
        <v>496</v>
      </c>
      <c r="G146" s="259" t="s">
        <v>496</v>
      </c>
      <c r="H146" s="259" t="s">
        <v>496</v>
      </c>
      <c r="I146" s="259" t="s">
        <v>496</v>
      </c>
      <c r="J146" s="259" t="s">
        <v>496</v>
      </c>
      <c r="K146" s="259" t="s">
        <v>496</v>
      </c>
      <c r="L146" s="259" t="s">
        <v>496</v>
      </c>
      <c r="M146" s="259" t="s">
        <v>496</v>
      </c>
      <c r="N146" s="259" t="s">
        <v>496</v>
      </c>
      <c r="O146" s="259" t="s">
        <v>496</v>
      </c>
      <c r="P146" s="259" t="s">
        <v>496</v>
      </c>
    </row>
    <row r="147" spans="1:16" ht="15.75" customHeight="1" x14ac:dyDescent="0.25">
      <c r="A147" s="476" t="s">
        <v>345</v>
      </c>
      <c r="B147" s="476"/>
      <c r="C147" s="476"/>
      <c r="D147" s="476"/>
      <c r="E147" s="476"/>
      <c r="F147" s="476"/>
      <c r="G147" s="476"/>
      <c r="H147" s="259" t="s">
        <v>496</v>
      </c>
      <c r="I147" s="259" t="s">
        <v>496</v>
      </c>
      <c r="J147" s="259" t="s">
        <v>496</v>
      </c>
      <c r="K147" s="259" t="s">
        <v>496</v>
      </c>
      <c r="L147" s="259" t="s">
        <v>496</v>
      </c>
      <c r="M147" s="259" t="s">
        <v>496</v>
      </c>
      <c r="N147" s="259" t="s">
        <v>496</v>
      </c>
      <c r="O147" s="259" t="s">
        <v>496</v>
      </c>
      <c r="P147" s="259" t="s">
        <v>496</v>
      </c>
    </row>
    <row r="148" spans="1:16" ht="15.75" x14ac:dyDescent="0.25">
      <c r="A148" s="175"/>
      <c r="B148" s="176"/>
      <c r="C148" s="57">
        <v>370.2</v>
      </c>
      <c r="D148" s="57">
        <v>739.4</v>
      </c>
      <c r="E148" s="57">
        <v>1</v>
      </c>
      <c r="F148" s="259" t="s">
        <v>496</v>
      </c>
      <c r="G148" s="259" t="s">
        <v>496</v>
      </c>
      <c r="H148" s="259" t="s">
        <v>496</v>
      </c>
      <c r="I148" s="259" t="s">
        <v>496</v>
      </c>
      <c r="J148" s="259" t="s">
        <v>496</v>
      </c>
      <c r="K148" s="259" t="s">
        <v>496</v>
      </c>
      <c r="L148" s="259" t="s">
        <v>496</v>
      </c>
      <c r="M148" s="259" t="s">
        <v>496</v>
      </c>
      <c r="N148" s="259" t="s">
        <v>496</v>
      </c>
      <c r="O148" s="259" t="s">
        <v>496</v>
      </c>
      <c r="P148" s="259" t="s">
        <v>496</v>
      </c>
    </row>
    <row r="149" spans="1:16" ht="28.5" x14ac:dyDescent="0.25">
      <c r="A149" s="174"/>
      <c r="B149" s="58" t="s">
        <v>346</v>
      </c>
      <c r="C149" s="259" t="s">
        <v>496</v>
      </c>
      <c r="D149" s="259" t="s">
        <v>496</v>
      </c>
      <c r="E149" s="259" t="s">
        <v>496</v>
      </c>
      <c r="F149" s="205">
        <f>(E146+E148)/2</f>
        <v>1</v>
      </c>
      <c r="G149" s="259" t="s">
        <v>496</v>
      </c>
      <c r="H149" s="259" t="s">
        <v>496</v>
      </c>
      <c r="I149" s="259" t="s">
        <v>496</v>
      </c>
      <c r="J149" s="259" t="s">
        <v>496</v>
      </c>
      <c r="K149" s="259" t="s">
        <v>496</v>
      </c>
      <c r="L149" s="259" t="s">
        <v>496</v>
      </c>
      <c r="M149" s="259" t="s">
        <v>496</v>
      </c>
      <c r="N149" s="259" t="s">
        <v>496</v>
      </c>
      <c r="O149" s="259" t="s">
        <v>496</v>
      </c>
      <c r="P149" s="259" t="s">
        <v>496</v>
      </c>
    </row>
    <row r="150" spans="1:16" ht="28.5" x14ac:dyDescent="0.25">
      <c r="A150" s="174"/>
      <c r="B150" s="58" t="s">
        <v>494</v>
      </c>
      <c r="C150" s="259" t="s">
        <v>496</v>
      </c>
      <c r="D150" s="259" t="s">
        <v>496</v>
      </c>
      <c r="E150" s="259" t="s">
        <v>496</v>
      </c>
      <c r="F150" s="259" t="s">
        <v>496</v>
      </c>
      <c r="G150" s="259" t="s">
        <v>496</v>
      </c>
      <c r="H150" s="186">
        <v>2</v>
      </c>
      <c r="I150" s="186">
        <v>2</v>
      </c>
      <c r="J150" s="187">
        <f>I150/H150</f>
        <v>1</v>
      </c>
      <c r="K150" s="259" t="s">
        <v>496</v>
      </c>
      <c r="L150" s="259" t="s">
        <v>496</v>
      </c>
      <c r="M150" s="259" t="s">
        <v>496</v>
      </c>
      <c r="N150" s="259" t="s">
        <v>496</v>
      </c>
      <c r="O150" s="259" t="s">
        <v>496</v>
      </c>
      <c r="P150" s="259" t="s">
        <v>496</v>
      </c>
    </row>
    <row r="151" spans="1:16" ht="15.75" hidden="1" customHeight="1" x14ac:dyDescent="0.25">
      <c r="A151" s="174"/>
      <c r="B151" s="477"/>
      <c r="C151" s="477"/>
      <c r="D151" s="477"/>
      <c r="E151" s="477"/>
      <c r="F151" s="477"/>
      <c r="G151" s="477"/>
      <c r="H151" s="477"/>
      <c r="I151" s="477"/>
      <c r="J151" s="477"/>
      <c r="K151" s="477"/>
      <c r="L151" s="477"/>
      <c r="M151" s="477"/>
      <c r="N151" s="477"/>
      <c r="O151" s="477"/>
      <c r="P151" s="477"/>
    </row>
    <row r="152" spans="1:16" ht="15.75" hidden="1" customHeight="1" x14ac:dyDescent="0.25">
      <c r="A152" s="477"/>
      <c r="B152" s="477"/>
      <c r="C152" s="477"/>
      <c r="D152" s="477"/>
      <c r="E152" s="477"/>
      <c r="F152" s="477"/>
      <c r="G152" s="477"/>
      <c r="H152" s="186"/>
      <c r="I152" s="186"/>
      <c r="J152" s="187"/>
      <c r="K152" s="176"/>
      <c r="L152" s="176"/>
      <c r="M152" s="176"/>
      <c r="N152" s="176"/>
      <c r="O152" s="176"/>
      <c r="P152" s="176"/>
    </row>
    <row r="153" spans="1:16" ht="15.75" hidden="1" x14ac:dyDescent="0.25">
      <c r="A153" s="174"/>
      <c r="B153" s="176"/>
      <c r="C153" s="57"/>
      <c r="D153" s="57"/>
      <c r="E153" s="57"/>
      <c r="F153" s="176"/>
      <c r="G153" s="176"/>
      <c r="H153" s="186"/>
      <c r="I153" s="186"/>
      <c r="J153" s="187"/>
      <c r="K153" s="176"/>
      <c r="L153" s="176"/>
      <c r="M153" s="176"/>
      <c r="N153" s="176"/>
      <c r="O153" s="176"/>
      <c r="P153" s="176"/>
    </row>
    <row r="154" spans="1:16" ht="15.75" hidden="1" x14ac:dyDescent="0.25">
      <c r="A154" s="174"/>
      <c r="B154" s="67"/>
      <c r="C154" s="57"/>
      <c r="D154" s="57"/>
      <c r="E154" s="61"/>
      <c r="F154" s="187"/>
      <c r="G154" s="176"/>
      <c r="H154" s="186"/>
      <c r="I154" s="186"/>
      <c r="J154" s="187"/>
      <c r="K154" s="176"/>
      <c r="L154" s="176"/>
      <c r="M154" s="176"/>
      <c r="N154" s="176"/>
      <c r="O154" s="176"/>
      <c r="P154" s="176"/>
    </row>
    <row r="155" spans="1:16" ht="15.75" hidden="1" x14ac:dyDescent="0.25">
      <c r="A155" s="174"/>
      <c r="B155" s="67"/>
      <c r="C155" s="57"/>
      <c r="D155" s="57"/>
      <c r="E155" s="61"/>
      <c r="F155" s="205"/>
      <c r="G155" s="176"/>
      <c r="H155" s="186"/>
      <c r="I155" s="186"/>
      <c r="J155" s="187"/>
      <c r="K155" s="176"/>
      <c r="L155" s="176"/>
      <c r="M155" s="176"/>
      <c r="N155" s="176"/>
      <c r="O155" s="176"/>
      <c r="P155" s="176"/>
    </row>
    <row r="156" spans="1:16" ht="36" customHeight="1" x14ac:dyDescent="0.25">
      <c r="A156" s="174"/>
      <c r="B156" s="75" t="s">
        <v>347</v>
      </c>
      <c r="C156" s="259" t="s">
        <v>496</v>
      </c>
      <c r="D156" s="259" t="s">
        <v>496</v>
      </c>
      <c r="E156" s="259" t="s">
        <v>496</v>
      </c>
      <c r="F156" s="259" t="s">
        <v>496</v>
      </c>
      <c r="G156" s="187">
        <v>1</v>
      </c>
      <c r="H156" s="259" t="s">
        <v>496</v>
      </c>
      <c r="I156" s="259" t="s">
        <v>496</v>
      </c>
      <c r="J156" s="259" t="s">
        <v>496</v>
      </c>
      <c r="K156" s="259" t="s">
        <v>496</v>
      </c>
      <c r="L156" s="259" t="s">
        <v>496</v>
      </c>
      <c r="M156" s="259" t="s">
        <v>496</v>
      </c>
      <c r="N156" s="259" t="s">
        <v>496</v>
      </c>
      <c r="O156" s="259" t="s">
        <v>496</v>
      </c>
      <c r="P156" s="259" t="s">
        <v>496</v>
      </c>
    </row>
    <row r="157" spans="1:16" ht="28.5" x14ac:dyDescent="0.25">
      <c r="A157" s="175"/>
      <c r="B157" s="75" t="s">
        <v>348</v>
      </c>
      <c r="C157" s="259" t="s">
        <v>496</v>
      </c>
      <c r="D157" s="259" t="s">
        <v>496</v>
      </c>
      <c r="E157" s="259" t="s">
        <v>496</v>
      </c>
      <c r="F157" s="259" t="s">
        <v>496</v>
      </c>
      <c r="G157" s="259" t="s">
        <v>496</v>
      </c>
      <c r="H157" s="259" t="s">
        <v>496</v>
      </c>
      <c r="I157" s="259" t="s">
        <v>496</v>
      </c>
      <c r="J157" s="259" t="s">
        <v>496</v>
      </c>
      <c r="K157" s="195">
        <v>1</v>
      </c>
      <c r="L157" s="195">
        <v>1</v>
      </c>
      <c r="M157" s="259" t="s">
        <v>496</v>
      </c>
      <c r="N157" s="259" t="s">
        <v>496</v>
      </c>
      <c r="O157" s="259" t="s">
        <v>496</v>
      </c>
      <c r="P157" s="203">
        <v>1</v>
      </c>
    </row>
    <row r="158" spans="1:16" ht="35.25" customHeight="1" x14ac:dyDescent="0.25">
      <c r="A158" s="175"/>
      <c r="B158" s="75" t="s">
        <v>349</v>
      </c>
      <c r="C158" s="259" t="s">
        <v>496</v>
      </c>
      <c r="D158" s="259" t="s">
        <v>496</v>
      </c>
      <c r="E158" s="259" t="s">
        <v>496</v>
      </c>
      <c r="F158" s="259" t="s">
        <v>496</v>
      </c>
      <c r="G158" s="259" t="s">
        <v>496</v>
      </c>
      <c r="H158" s="206">
        <v>2</v>
      </c>
      <c r="I158" s="206">
        <v>2</v>
      </c>
      <c r="J158" s="207">
        <f>I158/H158</f>
        <v>1</v>
      </c>
      <c r="K158" s="259" t="s">
        <v>496</v>
      </c>
      <c r="L158" s="259" t="s">
        <v>496</v>
      </c>
      <c r="M158" s="259" t="s">
        <v>496</v>
      </c>
      <c r="N158" s="259" t="s">
        <v>496</v>
      </c>
      <c r="O158" s="259" t="s">
        <v>496</v>
      </c>
      <c r="P158" s="259" t="s">
        <v>496</v>
      </c>
    </row>
    <row r="159" spans="1:16" ht="36.75" customHeight="1" x14ac:dyDescent="0.25">
      <c r="A159" s="208"/>
      <c r="B159" s="78" t="s">
        <v>350</v>
      </c>
      <c r="C159" s="487">
        <f>(0.5*G156)+(0.3*P157)+(0.2*J158)</f>
        <v>1</v>
      </c>
      <c r="D159" s="487"/>
      <c r="E159" s="487"/>
      <c r="F159" s="487"/>
      <c r="G159" s="487"/>
      <c r="H159" s="487"/>
      <c r="I159" s="487"/>
      <c r="J159" s="487"/>
      <c r="K159" s="487"/>
      <c r="L159" s="487"/>
      <c r="M159" s="487"/>
      <c r="N159" s="487"/>
      <c r="O159" s="487"/>
      <c r="P159" s="487"/>
    </row>
    <row r="160" spans="1:16" ht="24" customHeight="1" x14ac:dyDescent="0.25">
      <c r="A160" s="77">
        <v>2</v>
      </c>
      <c r="B160" s="459" t="s">
        <v>90</v>
      </c>
      <c r="C160" s="459"/>
      <c r="D160" s="459"/>
      <c r="E160" s="459"/>
      <c r="F160" s="459"/>
      <c r="G160" s="459"/>
      <c r="H160" s="459"/>
      <c r="I160" s="459"/>
      <c r="J160" s="459"/>
      <c r="K160" s="459"/>
      <c r="L160" s="459"/>
      <c r="M160" s="459"/>
      <c r="N160" s="459"/>
      <c r="O160" s="459"/>
      <c r="P160" s="459"/>
    </row>
    <row r="161" spans="1:16" ht="15.75" customHeight="1" x14ac:dyDescent="0.25">
      <c r="A161" s="175"/>
      <c r="B161" s="488" t="s">
        <v>35</v>
      </c>
      <c r="C161" s="488"/>
      <c r="D161" s="488"/>
      <c r="E161" s="488"/>
      <c r="F161" s="488"/>
      <c r="G161" s="488"/>
      <c r="H161" s="488"/>
      <c r="I161" s="488"/>
      <c r="J161" s="488"/>
      <c r="K161" s="488"/>
      <c r="L161" s="488"/>
      <c r="M161" s="488"/>
      <c r="N161" s="488"/>
      <c r="O161" s="488"/>
      <c r="P161" s="488"/>
    </row>
    <row r="162" spans="1:16" ht="45.75" customHeight="1" x14ac:dyDescent="0.25">
      <c r="A162" s="489" t="s">
        <v>429</v>
      </c>
      <c r="B162" s="489"/>
      <c r="C162" s="489"/>
      <c r="D162" s="489"/>
      <c r="E162" s="489"/>
      <c r="F162" s="489"/>
      <c r="G162" s="489"/>
      <c r="H162" s="259" t="s">
        <v>496</v>
      </c>
      <c r="I162" s="259" t="s">
        <v>496</v>
      </c>
      <c r="J162" s="259" t="s">
        <v>496</v>
      </c>
      <c r="K162" s="259" t="s">
        <v>496</v>
      </c>
      <c r="L162" s="259" t="s">
        <v>496</v>
      </c>
      <c r="M162" s="259" t="s">
        <v>496</v>
      </c>
      <c r="N162" s="259" t="s">
        <v>496</v>
      </c>
      <c r="O162" s="259" t="s">
        <v>496</v>
      </c>
      <c r="P162" s="259" t="s">
        <v>496</v>
      </c>
    </row>
    <row r="163" spans="1:16" ht="15.75" x14ac:dyDescent="0.25">
      <c r="A163" s="175"/>
      <c r="B163" s="154"/>
      <c r="C163" s="57">
        <v>15</v>
      </c>
      <c r="D163" s="57">
        <v>22</v>
      </c>
      <c r="E163" s="57">
        <v>1</v>
      </c>
      <c r="F163" s="259" t="s">
        <v>496</v>
      </c>
      <c r="G163" s="259" t="s">
        <v>496</v>
      </c>
      <c r="H163" s="259" t="s">
        <v>496</v>
      </c>
      <c r="I163" s="259" t="s">
        <v>496</v>
      </c>
      <c r="J163" s="259" t="s">
        <v>496</v>
      </c>
      <c r="K163" s="259" t="s">
        <v>496</v>
      </c>
      <c r="L163" s="259" t="s">
        <v>496</v>
      </c>
      <c r="M163" s="259" t="s">
        <v>496</v>
      </c>
      <c r="N163" s="259" t="s">
        <v>496</v>
      </c>
      <c r="O163" s="259" t="s">
        <v>496</v>
      </c>
      <c r="P163" s="259" t="s">
        <v>496</v>
      </c>
    </row>
    <row r="164" spans="1:16" ht="50.25" hidden="1" customHeight="1" x14ac:dyDescent="0.25">
      <c r="A164" s="490"/>
      <c r="B164" s="490"/>
      <c r="C164" s="490"/>
      <c r="D164" s="490"/>
      <c r="E164" s="490"/>
      <c r="F164" s="490"/>
      <c r="G164" s="490"/>
      <c r="H164" s="149"/>
      <c r="I164" s="149"/>
      <c r="J164" s="149"/>
      <c r="K164" s="259" t="s">
        <v>496</v>
      </c>
      <c r="L164" s="259" t="s">
        <v>496</v>
      </c>
      <c r="M164" s="259" t="s">
        <v>496</v>
      </c>
      <c r="N164" s="259" t="s">
        <v>496</v>
      </c>
      <c r="O164" s="259" t="s">
        <v>496</v>
      </c>
      <c r="P164" s="259" t="s">
        <v>496</v>
      </c>
    </row>
    <row r="165" spans="1:16" ht="15.75" hidden="1" x14ac:dyDescent="0.25">
      <c r="A165" s="175"/>
      <c r="B165" s="154"/>
      <c r="C165" s="57"/>
      <c r="D165" s="57"/>
      <c r="E165" s="57"/>
      <c r="F165" s="149"/>
      <c r="G165" s="149"/>
      <c r="H165" s="149"/>
      <c r="I165" s="149"/>
      <c r="J165" s="149"/>
      <c r="K165" s="259" t="s">
        <v>496</v>
      </c>
      <c r="L165" s="259" t="s">
        <v>496</v>
      </c>
      <c r="M165" s="259" t="s">
        <v>496</v>
      </c>
      <c r="N165" s="259" t="s">
        <v>496</v>
      </c>
      <c r="O165" s="259" t="s">
        <v>496</v>
      </c>
      <c r="P165" s="259" t="s">
        <v>496</v>
      </c>
    </row>
    <row r="166" spans="1:16" ht="28.5" x14ac:dyDescent="0.25">
      <c r="A166" s="175"/>
      <c r="B166" s="58" t="s">
        <v>432</v>
      </c>
      <c r="C166" s="259" t="s">
        <v>496</v>
      </c>
      <c r="D166" s="259" t="s">
        <v>496</v>
      </c>
      <c r="E166" s="259" t="s">
        <v>496</v>
      </c>
      <c r="F166" s="205">
        <f>E163</f>
        <v>1</v>
      </c>
      <c r="G166" s="259" t="s">
        <v>496</v>
      </c>
      <c r="H166" s="259" t="s">
        <v>496</v>
      </c>
      <c r="I166" s="259" t="s">
        <v>496</v>
      </c>
      <c r="J166" s="259" t="s">
        <v>496</v>
      </c>
      <c r="K166" s="259" t="s">
        <v>496</v>
      </c>
      <c r="L166" s="259" t="s">
        <v>496</v>
      </c>
      <c r="M166" s="259" t="s">
        <v>496</v>
      </c>
      <c r="N166" s="259" t="s">
        <v>496</v>
      </c>
      <c r="O166" s="259" t="s">
        <v>496</v>
      </c>
      <c r="P166" s="259" t="s">
        <v>496</v>
      </c>
    </row>
    <row r="167" spans="1:16" ht="28.5" x14ac:dyDescent="0.25">
      <c r="A167" s="175"/>
      <c r="B167" s="58" t="s">
        <v>433</v>
      </c>
      <c r="C167" s="259" t="s">
        <v>496</v>
      </c>
      <c r="D167" s="259" t="s">
        <v>496</v>
      </c>
      <c r="E167" s="259" t="s">
        <v>496</v>
      </c>
      <c r="F167" s="259" t="s">
        <v>496</v>
      </c>
      <c r="G167" s="259" t="s">
        <v>496</v>
      </c>
      <c r="H167" s="186">
        <v>1</v>
      </c>
      <c r="I167" s="186">
        <v>1</v>
      </c>
      <c r="J167" s="187">
        <f>I167/H167</f>
        <v>1</v>
      </c>
      <c r="K167" s="259" t="s">
        <v>496</v>
      </c>
      <c r="L167" s="259" t="s">
        <v>496</v>
      </c>
      <c r="M167" s="259" t="s">
        <v>496</v>
      </c>
      <c r="N167" s="259" t="s">
        <v>496</v>
      </c>
      <c r="O167" s="259" t="s">
        <v>496</v>
      </c>
      <c r="P167" s="259" t="s">
        <v>496</v>
      </c>
    </row>
    <row r="168" spans="1:16" ht="15.75" customHeight="1" x14ac:dyDescent="0.25">
      <c r="A168" s="175"/>
      <c r="B168" s="491" t="s">
        <v>430</v>
      </c>
      <c r="C168" s="491"/>
      <c r="D168" s="491"/>
      <c r="E168" s="491"/>
      <c r="F168" s="491"/>
      <c r="G168" s="491"/>
      <c r="H168" s="491"/>
      <c r="I168" s="491"/>
      <c r="J168" s="491"/>
      <c r="K168" s="491"/>
      <c r="L168" s="491"/>
      <c r="M168" s="491"/>
      <c r="N168" s="491"/>
      <c r="O168" s="491"/>
      <c r="P168" s="491"/>
    </row>
    <row r="169" spans="1:16" ht="51" customHeight="1" x14ac:dyDescent="0.25">
      <c r="A169" s="489" t="s">
        <v>429</v>
      </c>
      <c r="B169" s="489"/>
      <c r="C169" s="489"/>
      <c r="D169" s="489"/>
      <c r="E169" s="489"/>
      <c r="F169" s="489"/>
      <c r="G169" s="489"/>
      <c r="H169" s="259" t="s">
        <v>496</v>
      </c>
      <c r="I169" s="259" t="s">
        <v>496</v>
      </c>
      <c r="J169" s="259" t="s">
        <v>496</v>
      </c>
      <c r="K169" s="259" t="s">
        <v>496</v>
      </c>
      <c r="L169" s="259" t="s">
        <v>496</v>
      </c>
      <c r="M169" s="259" t="s">
        <v>496</v>
      </c>
      <c r="N169" s="259" t="s">
        <v>496</v>
      </c>
      <c r="O169" s="259" t="s">
        <v>496</v>
      </c>
      <c r="P169" s="259" t="s">
        <v>496</v>
      </c>
    </row>
    <row r="170" spans="1:16" ht="15.75" x14ac:dyDescent="0.25">
      <c r="A170" s="175"/>
      <c r="B170" s="154"/>
      <c r="C170" s="57">
        <v>15</v>
      </c>
      <c r="D170" s="57">
        <v>22</v>
      </c>
      <c r="E170" s="57">
        <v>1</v>
      </c>
      <c r="F170" s="259" t="s">
        <v>496</v>
      </c>
      <c r="G170" s="259" t="s">
        <v>496</v>
      </c>
      <c r="H170" s="259" t="s">
        <v>496</v>
      </c>
      <c r="I170" s="259" t="s">
        <v>496</v>
      </c>
      <c r="J170" s="259" t="s">
        <v>496</v>
      </c>
      <c r="K170" s="259" t="s">
        <v>496</v>
      </c>
      <c r="L170" s="259" t="s">
        <v>496</v>
      </c>
      <c r="M170" s="259" t="s">
        <v>496</v>
      </c>
      <c r="N170" s="259" t="s">
        <v>496</v>
      </c>
      <c r="O170" s="259" t="s">
        <v>496</v>
      </c>
      <c r="P170" s="259" t="s">
        <v>496</v>
      </c>
    </row>
    <row r="171" spans="1:16" ht="52.5" hidden="1" customHeight="1" x14ac:dyDescent="0.25">
      <c r="A171" s="490"/>
      <c r="B171" s="490"/>
      <c r="C171" s="490"/>
      <c r="D171" s="490"/>
      <c r="E171" s="490"/>
      <c r="F171" s="490"/>
      <c r="G171" s="490"/>
      <c r="H171" s="259" t="s">
        <v>496</v>
      </c>
      <c r="I171" s="259" t="s">
        <v>496</v>
      </c>
      <c r="J171" s="259" t="s">
        <v>496</v>
      </c>
      <c r="K171" s="259" t="s">
        <v>496</v>
      </c>
      <c r="L171" s="259" t="s">
        <v>496</v>
      </c>
      <c r="M171" s="259" t="s">
        <v>496</v>
      </c>
      <c r="N171" s="259" t="s">
        <v>496</v>
      </c>
      <c r="O171" s="259" t="s">
        <v>496</v>
      </c>
      <c r="P171" s="259" t="s">
        <v>496</v>
      </c>
    </row>
    <row r="172" spans="1:16" ht="15.75" hidden="1" x14ac:dyDescent="0.25">
      <c r="A172" s="175"/>
      <c r="B172" s="154"/>
      <c r="C172" s="57"/>
      <c r="D172" s="57"/>
      <c r="E172" s="57"/>
      <c r="F172" s="149"/>
      <c r="G172" s="149"/>
      <c r="H172" s="259" t="s">
        <v>496</v>
      </c>
      <c r="I172" s="259" t="s">
        <v>496</v>
      </c>
      <c r="J172" s="259" t="s">
        <v>496</v>
      </c>
      <c r="K172" s="259" t="s">
        <v>496</v>
      </c>
      <c r="L172" s="259" t="s">
        <v>496</v>
      </c>
      <c r="M172" s="259" t="s">
        <v>496</v>
      </c>
      <c r="N172" s="259" t="s">
        <v>496</v>
      </c>
      <c r="O172" s="259" t="s">
        <v>496</v>
      </c>
      <c r="P172" s="259" t="s">
        <v>496</v>
      </c>
    </row>
    <row r="173" spans="1:16" ht="28.5" hidden="1" x14ac:dyDescent="0.25">
      <c r="A173" s="175"/>
      <c r="B173" s="58" t="s">
        <v>434</v>
      </c>
      <c r="C173" s="259" t="s">
        <v>496</v>
      </c>
      <c r="D173" s="259" t="s">
        <v>496</v>
      </c>
      <c r="E173" s="259" t="s">
        <v>496</v>
      </c>
      <c r="F173" s="61">
        <f>E170</f>
        <v>1</v>
      </c>
      <c r="G173" s="259" t="s">
        <v>496</v>
      </c>
      <c r="H173" s="259" t="s">
        <v>496</v>
      </c>
      <c r="I173" s="259" t="s">
        <v>496</v>
      </c>
      <c r="J173" s="259" t="s">
        <v>496</v>
      </c>
      <c r="K173" s="259" t="s">
        <v>496</v>
      </c>
      <c r="L173" s="259" t="s">
        <v>496</v>
      </c>
      <c r="M173" s="259" t="s">
        <v>496</v>
      </c>
      <c r="N173" s="259" t="s">
        <v>496</v>
      </c>
      <c r="O173" s="259" t="s">
        <v>496</v>
      </c>
      <c r="P173" s="259" t="s">
        <v>496</v>
      </c>
    </row>
    <row r="174" spans="1:16" ht="28.5" hidden="1" x14ac:dyDescent="0.25">
      <c r="A174" s="175"/>
      <c r="B174" s="58" t="s">
        <v>435</v>
      </c>
      <c r="C174" s="259" t="s">
        <v>496</v>
      </c>
      <c r="D174" s="259" t="s">
        <v>496</v>
      </c>
      <c r="E174" s="259" t="s">
        <v>496</v>
      </c>
      <c r="F174" s="259" t="s">
        <v>496</v>
      </c>
      <c r="G174" s="259" t="s">
        <v>496</v>
      </c>
      <c r="H174" s="186">
        <v>1</v>
      </c>
      <c r="I174" s="186">
        <v>1</v>
      </c>
      <c r="J174" s="187">
        <f>I174/H174</f>
        <v>1</v>
      </c>
      <c r="K174" s="259" t="s">
        <v>496</v>
      </c>
      <c r="L174" s="259" t="s">
        <v>496</v>
      </c>
      <c r="M174" s="259" t="s">
        <v>496</v>
      </c>
      <c r="N174" s="259" t="s">
        <v>496</v>
      </c>
      <c r="O174" s="259" t="s">
        <v>496</v>
      </c>
      <c r="P174" s="259" t="s">
        <v>496</v>
      </c>
    </row>
    <row r="175" spans="1:16" ht="15.75" customHeight="1" x14ac:dyDescent="0.25">
      <c r="A175" s="175"/>
      <c r="B175" s="491" t="s">
        <v>431</v>
      </c>
      <c r="C175" s="491"/>
      <c r="D175" s="491"/>
      <c r="E175" s="491"/>
      <c r="F175" s="491"/>
      <c r="G175" s="491"/>
      <c r="H175" s="491"/>
      <c r="I175" s="491"/>
      <c r="J175" s="491"/>
      <c r="K175" s="491"/>
      <c r="L175" s="491"/>
      <c r="M175" s="491"/>
      <c r="N175" s="491"/>
      <c r="O175" s="491"/>
      <c r="P175" s="491"/>
    </row>
    <row r="176" spans="1:16" ht="34.5" customHeight="1" x14ac:dyDescent="0.25">
      <c r="A176" s="476" t="s">
        <v>351</v>
      </c>
      <c r="B176" s="476"/>
      <c r="C176" s="476"/>
      <c r="D176" s="476"/>
      <c r="E176" s="476"/>
      <c r="F176" s="476"/>
      <c r="G176" s="476"/>
      <c r="H176" s="259" t="s">
        <v>496</v>
      </c>
      <c r="I176" s="259" t="s">
        <v>496</v>
      </c>
      <c r="J176" s="259" t="s">
        <v>496</v>
      </c>
      <c r="K176" s="259" t="s">
        <v>496</v>
      </c>
      <c r="L176" s="259" t="s">
        <v>496</v>
      </c>
      <c r="M176" s="259" t="s">
        <v>496</v>
      </c>
      <c r="N176" s="259" t="s">
        <v>496</v>
      </c>
      <c r="O176" s="259" t="s">
        <v>496</v>
      </c>
      <c r="P176" s="259" t="s">
        <v>496</v>
      </c>
    </row>
    <row r="177" spans="1:17" ht="15.75" x14ac:dyDescent="0.25">
      <c r="A177" s="175"/>
      <c r="B177" s="154"/>
      <c r="C177" s="57">
        <v>1</v>
      </c>
      <c r="D177" s="57">
        <v>1</v>
      </c>
      <c r="E177" s="57">
        <v>1</v>
      </c>
      <c r="F177" s="259" t="s">
        <v>496</v>
      </c>
      <c r="G177" s="259" t="s">
        <v>496</v>
      </c>
      <c r="H177" s="259" t="s">
        <v>496</v>
      </c>
      <c r="I177" s="259" t="s">
        <v>496</v>
      </c>
      <c r="J177" s="259" t="s">
        <v>496</v>
      </c>
      <c r="K177" s="259" t="s">
        <v>496</v>
      </c>
      <c r="L177" s="259" t="s">
        <v>496</v>
      </c>
      <c r="M177" s="259" t="s">
        <v>496</v>
      </c>
      <c r="N177" s="259" t="s">
        <v>496</v>
      </c>
      <c r="O177" s="259" t="s">
        <v>496</v>
      </c>
      <c r="P177" s="259" t="s">
        <v>496</v>
      </c>
    </row>
    <row r="178" spans="1:17" ht="28.5" hidden="1" x14ac:dyDescent="0.25">
      <c r="A178" s="175"/>
      <c r="B178" s="58" t="s">
        <v>436</v>
      </c>
      <c r="C178" s="259" t="s">
        <v>496</v>
      </c>
      <c r="D178" s="259" t="s">
        <v>496</v>
      </c>
      <c r="E178" s="259" t="s">
        <v>496</v>
      </c>
      <c r="F178" s="61">
        <v>1</v>
      </c>
      <c r="G178" s="259" t="s">
        <v>496</v>
      </c>
      <c r="H178" s="259" t="s">
        <v>496</v>
      </c>
      <c r="I178" s="259" t="s">
        <v>496</v>
      </c>
      <c r="J178" s="259" t="s">
        <v>496</v>
      </c>
      <c r="K178" s="259" t="s">
        <v>496</v>
      </c>
      <c r="L178" s="259" t="s">
        <v>496</v>
      </c>
      <c r="M178" s="259" t="s">
        <v>496</v>
      </c>
      <c r="N178" s="259" t="s">
        <v>496</v>
      </c>
      <c r="O178" s="259" t="s">
        <v>496</v>
      </c>
      <c r="P178" s="259" t="s">
        <v>496</v>
      </c>
    </row>
    <row r="179" spans="1:17" ht="28.5" hidden="1" x14ac:dyDescent="0.25">
      <c r="A179" s="175"/>
      <c r="B179" s="58" t="s">
        <v>437</v>
      </c>
      <c r="C179" s="259" t="s">
        <v>496</v>
      </c>
      <c r="D179" s="259" t="s">
        <v>496</v>
      </c>
      <c r="E179" s="259" t="s">
        <v>496</v>
      </c>
      <c r="F179" s="259" t="s">
        <v>496</v>
      </c>
      <c r="G179" s="259" t="s">
        <v>496</v>
      </c>
      <c r="H179" s="60">
        <v>1</v>
      </c>
      <c r="I179" s="60">
        <v>1</v>
      </c>
      <c r="J179" s="61">
        <f>I179/H179</f>
        <v>1</v>
      </c>
      <c r="K179" s="259" t="s">
        <v>496</v>
      </c>
      <c r="L179" s="259" t="s">
        <v>496</v>
      </c>
      <c r="M179" s="259" t="s">
        <v>496</v>
      </c>
      <c r="N179" s="259" t="s">
        <v>496</v>
      </c>
      <c r="O179" s="259" t="s">
        <v>496</v>
      </c>
      <c r="P179" s="259" t="s">
        <v>496</v>
      </c>
    </row>
    <row r="180" spans="1:17" ht="34.5" customHeight="1" x14ac:dyDescent="0.25">
      <c r="A180" s="175"/>
      <c r="B180" s="475" t="s">
        <v>438</v>
      </c>
      <c r="C180" s="475"/>
      <c r="D180" s="475"/>
      <c r="E180" s="475"/>
      <c r="F180" s="475"/>
      <c r="G180" s="475"/>
      <c r="H180" s="475"/>
      <c r="I180" s="475"/>
      <c r="J180" s="475"/>
      <c r="K180" s="475"/>
      <c r="L180" s="475"/>
      <c r="M180" s="475"/>
      <c r="N180" s="475"/>
      <c r="O180" s="475"/>
      <c r="P180" s="475"/>
    </row>
    <row r="181" spans="1:17" ht="34.5" customHeight="1" x14ac:dyDescent="0.25">
      <c r="A181" s="503" t="s">
        <v>351</v>
      </c>
      <c r="B181" s="503"/>
      <c r="C181" s="503"/>
      <c r="D181" s="503"/>
      <c r="E181" s="503"/>
      <c r="F181" s="503"/>
      <c r="G181" s="503"/>
      <c r="H181" s="259" t="s">
        <v>496</v>
      </c>
      <c r="I181" s="259" t="s">
        <v>496</v>
      </c>
      <c r="J181" s="259" t="s">
        <v>496</v>
      </c>
      <c r="K181" s="259" t="s">
        <v>496</v>
      </c>
      <c r="L181" s="259" t="s">
        <v>496</v>
      </c>
      <c r="M181" s="259" t="s">
        <v>496</v>
      </c>
      <c r="N181" s="259" t="s">
        <v>496</v>
      </c>
      <c r="O181" s="259" t="s">
        <v>496</v>
      </c>
      <c r="P181" s="259" t="s">
        <v>496</v>
      </c>
    </row>
    <row r="182" spans="1:17" ht="15.75" x14ac:dyDescent="0.25">
      <c r="A182" s="175"/>
      <c r="B182" s="154"/>
      <c r="C182" s="57">
        <v>1</v>
      </c>
      <c r="D182" s="57">
        <v>1</v>
      </c>
      <c r="E182" s="57">
        <v>1</v>
      </c>
      <c r="F182" s="259" t="s">
        <v>496</v>
      </c>
      <c r="G182" s="259" t="s">
        <v>496</v>
      </c>
      <c r="H182" s="259" t="s">
        <v>496</v>
      </c>
      <c r="I182" s="259" t="s">
        <v>496</v>
      </c>
      <c r="J182" s="259" t="s">
        <v>496</v>
      </c>
      <c r="K182" s="259" t="s">
        <v>496</v>
      </c>
      <c r="L182" s="259" t="s">
        <v>496</v>
      </c>
      <c r="M182" s="259" t="s">
        <v>496</v>
      </c>
      <c r="N182" s="259" t="s">
        <v>496</v>
      </c>
      <c r="O182" s="259" t="s">
        <v>496</v>
      </c>
      <c r="P182" s="259" t="s">
        <v>496</v>
      </c>
    </row>
    <row r="183" spans="1:17" ht="28.5" hidden="1" x14ac:dyDescent="0.25">
      <c r="A183" s="175"/>
      <c r="B183" s="58" t="s">
        <v>439</v>
      </c>
      <c r="C183" s="259" t="s">
        <v>496</v>
      </c>
      <c r="D183" s="259" t="s">
        <v>496</v>
      </c>
      <c r="E183" s="259" t="s">
        <v>496</v>
      </c>
      <c r="F183" s="61">
        <v>1</v>
      </c>
      <c r="G183" s="259" t="s">
        <v>496</v>
      </c>
      <c r="H183" s="149"/>
      <c r="I183" s="149"/>
      <c r="J183" s="149"/>
      <c r="K183" s="259" t="s">
        <v>496</v>
      </c>
      <c r="L183" s="259" t="s">
        <v>496</v>
      </c>
      <c r="M183" s="259" t="s">
        <v>496</v>
      </c>
      <c r="N183" s="259" t="s">
        <v>496</v>
      </c>
      <c r="O183" s="259" t="s">
        <v>496</v>
      </c>
      <c r="P183" s="259" t="s">
        <v>496</v>
      </c>
    </row>
    <row r="184" spans="1:17" ht="28.5" hidden="1" x14ac:dyDescent="0.25">
      <c r="A184" s="175"/>
      <c r="B184" s="79" t="s">
        <v>440</v>
      </c>
      <c r="C184" s="259" t="s">
        <v>496</v>
      </c>
      <c r="D184" s="259" t="s">
        <v>496</v>
      </c>
      <c r="E184" s="259" t="s">
        <v>496</v>
      </c>
      <c r="F184" s="259" t="s">
        <v>496</v>
      </c>
      <c r="G184" s="259" t="s">
        <v>496</v>
      </c>
      <c r="H184" s="60">
        <v>1</v>
      </c>
      <c r="I184" s="60">
        <v>1</v>
      </c>
      <c r="J184" s="166">
        <f>I184/H184</f>
        <v>1</v>
      </c>
      <c r="K184" s="259" t="s">
        <v>496</v>
      </c>
      <c r="L184" s="259" t="s">
        <v>496</v>
      </c>
      <c r="M184" s="259" t="s">
        <v>496</v>
      </c>
      <c r="N184" s="259" t="s">
        <v>496</v>
      </c>
      <c r="O184" s="259" t="s">
        <v>496</v>
      </c>
      <c r="P184" s="259" t="s">
        <v>496</v>
      </c>
    </row>
    <row r="185" spans="1:17" ht="33.75" customHeight="1" x14ac:dyDescent="0.25">
      <c r="A185" s="198"/>
      <c r="B185" s="74" t="s">
        <v>441</v>
      </c>
      <c r="C185" s="259" t="s">
        <v>496</v>
      </c>
      <c r="D185" s="259" t="s">
        <v>496</v>
      </c>
      <c r="E185" s="259" t="s">
        <v>496</v>
      </c>
      <c r="F185" s="259" t="s">
        <v>496</v>
      </c>
      <c r="G185" s="187">
        <v>1</v>
      </c>
      <c r="H185" s="259" t="s">
        <v>496</v>
      </c>
      <c r="I185" s="259" t="s">
        <v>496</v>
      </c>
      <c r="J185" s="259" t="s">
        <v>496</v>
      </c>
      <c r="K185" s="259" t="s">
        <v>496</v>
      </c>
      <c r="L185" s="259" t="s">
        <v>496</v>
      </c>
      <c r="M185" s="259" t="s">
        <v>496</v>
      </c>
      <c r="N185" s="259" t="s">
        <v>496</v>
      </c>
      <c r="O185" s="259" t="s">
        <v>496</v>
      </c>
      <c r="P185" s="259" t="s">
        <v>496</v>
      </c>
    </row>
    <row r="186" spans="1:17" ht="28.5" hidden="1" x14ac:dyDescent="0.25">
      <c r="A186" s="175"/>
      <c r="B186" s="75" t="s">
        <v>348</v>
      </c>
      <c r="C186" s="259" t="s">
        <v>496</v>
      </c>
      <c r="D186" s="259" t="s">
        <v>496</v>
      </c>
      <c r="E186" s="259" t="s">
        <v>496</v>
      </c>
      <c r="F186" s="259" t="s">
        <v>496</v>
      </c>
      <c r="G186" s="259" t="s">
        <v>496</v>
      </c>
      <c r="H186" s="259" t="s">
        <v>496</v>
      </c>
      <c r="I186" s="259" t="s">
        <v>496</v>
      </c>
      <c r="J186" s="259" t="s">
        <v>496</v>
      </c>
      <c r="K186" s="195">
        <f>прил1!H134/прил1!E134</f>
        <v>4.7382320956967525E-2</v>
      </c>
      <c r="L186" s="195">
        <f>прил1!H136/прил1!E136</f>
        <v>4.7365417538520069E-2</v>
      </c>
      <c r="M186" s="259" t="s">
        <v>496</v>
      </c>
      <c r="N186" s="259" t="s">
        <v>496</v>
      </c>
      <c r="O186" s="259" t="s">
        <v>496</v>
      </c>
      <c r="P186" s="203">
        <f>SUM(K186+L186)/2</f>
        <v>4.7373869247743797E-2</v>
      </c>
    </row>
    <row r="187" spans="1:17" ht="42.75" x14ac:dyDescent="0.25">
      <c r="A187" s="175"/>
      <c r="B187" s="75" t="s">
        <v>442</v>
      </c>
      <c r="C187" s="259" t="s">
        <v>496</v>
      </c>
      <c r="D187" s="259" t="s">
        <v>496</v>
      </c>
      <c r="E187" s="259" t="s">
        <v>496</v>
      </c>
      <c r="F187" s="259" t="s">
        <v>496</v>
      </c>
      <c r="G187" s="259" t="s">
        <v>496</v>
      </c>
      <c r="H187" s="61">
        <v>2</v>
      </c>
      <c r="I187" s="61">
        <v>2</v>
      </c>
      <c r="J187" s="195">
        <f>I187/H187</f>
        <v>1</v>
      </c>
      <c r="K187" s="259" t="s">
        <v>496</v>
      </c>
      <c r="L187" s="259" t="s">
        <v>496</v>
      </c>
      <c r="M187" s="259" t="s">
        <v>496</v>
      </c>
      <c r="N187" s="259" t="s">
        <v>496</v>
      </c>
      <c r="O187" s="259" t="s">
        <v>496</v>
      </c>
      <c r="P187" s="259" t="s">
        <v>496</v>
      </c>
    </row>
    <row r="188" spans="1:17" ht="33.75" customHeight="1" x14ac:dyDescent="0.25">
      <c r="A188" s="243"/>
      <c r="B188" s="252" t="s">
        <v>443</v>
      </c>
      <c r="C188" s="504">
        <f>(0.5*G185)+(0.3*P186)+(0.2*J187)</f>
        <v>0.71421216077432326</v>
      </c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</row>
    <row r="189" spans="1:17" ht="33.75" customHeight="1" x14ac:dyDescent="0.25">
      <c r="A189" s="267"/>
      <c r="B189" s="268" t="s">
        <v>495</v>
      </c>
      <c r="C189" s="259" t="s">
        <v>496</v>
      </c>
      <c r="D189" s="259" t="s">
        <v>496</v>
      </c>
      <c r="E189" s="259" t="s">
        <v>496</v>
      </c>
      <c r="F189" s="269">
        <v>1</v>
      </c>
      <c r="G189" s="259" t="s">
        <v>496</v>
      </c>
      <c r="H189" s="259" t="s">
        <v>496</v>
      </c>
      <c r="I189" s="259" t="s">
        <v>496</v>
      </c>
      <c r="J189" s="259" t="s">
        <v>496</v>
      </c>
      <c r="K189" s="259" t="s">
        <v>496</v>
      </c>
      <c r="L189" s="259" t="s">
        <v>496</v>
      </c>
      <c r="M189" s="259" t="s">
        <v>496</v>
      </c>
      <c r="N189" s="259" t="s">
        <v>496</v>
      </c>
      <c r="O189" s="259" t="s">
        <v>496</v>
      </c>
      <c r="P189" s="259" t="s">
        <v>496</v>
      </c>
      <c r="Q189" s="270"/>
    </row>
    <row r="190" spans="1:17" ht="16.5" thickBot="1" x14ac:dyDescent="0.3">
      <c r="A190" s="258"/>
      <c r="B190" s="505" t="s">
        <v>39</v>
      </c>
      <c r="C190" s="505"/>
      <c r="D190" s="505"/>
      <c r="E190" s="505"/>
      <c r="F190" s="505"/>
      <c r="G190" s="505"/>
      <c r="H190" s="505"/>
      <c r="I190" s="505"/>
      <c r="J190" s="505"/>
      <c r="K190" s="505"/>
      <c r="L190" s="505"/>
      <c r="M190" s="505"/>
      <c r="N190" s="505"/>
      <c r="O190" s="505"/>
      <c r="P190" s="505"/>
    </row>
    <row r="191" spans="1:17" ht="15.75" customHeight="1" x14ac:dyDescent="0.25">
      <c r="A191" s="175">
        <v>3</v>
      </c>
      <c r="B191" s="475" t="s">
        <v>40</v>
      </c>
      <c r="C191" s="475"/>
      <c r="D191" s="475"/>
      <c r="E191" s="475"/>
      <c r="F191" s="475"/>
      <c r="G191" s="475"/>
      <c r="H191" s="475"/>
      <c r="I191" s="475"/>
      <c r="J191" s="475"/>
      <c r="K191" s="475"/>
      <c r="L191" s="475"/>
      <c r="M191" s="475"/>
      <c r="N191" s="475"/>
      <c r="O191" s="475"/>
      <c r="P191" s="475"/>
    </row>
    <row r="192" spans="1:17" ht="15.75" customHeight="1" x14ac:dyDescent="0.25">
      <c r="A192" s="506" t="s">
        <v>352</v>
      </c>
      <c r="B192" s="506"/>
      <c r="C192" s="506"/>
      <c r="D192" s="506"/>
      <c r="E192" s="506"/>
      <c r="F192" s="506"/>
      <c r="G192" s="506"/>
      <c r="H192" s="259" t="s">
        <v>496</v>
      </c>
      <c r="I192" s="259" t="s">
        <v>496</v>
      </c>
      <c r="J192" s="259" t="s">
        <v>496</v>
      </c>
      <c r="K192" s="259" t="s">
        <v>496</v>
      </c>
      <c r="L192" s="259" t="s">
        <v>496</v>
      </c>
      <c r="M192" s="259" t="s">
        <v>496</v>
      </c>
      <c r="N192" s="259" t="s">
        <v>496</v>
      </c>
      <c r="O192" s="259" t="s">
        <v>496</v>
      </c>
      <c r="P192" s="259" t="s">
        <v>496</v>
      </c>
    </row>
    <row r="193" spans="1:16" ht="15.75" x14ac:dyDescent="0.25">
      <c r="A193" s="175"/>
      <c r="B193" s="176"/>
      <c r="C193" s="80">
        <v>5351</v>
      </c>
      <c r="D193" s="81">
        <v>5351</v>
      </c>
      <c r="E193" s="57">
        <f>D193/C193</f>
        <v>1</v>
      </c>
      <c r="F193" s="259" t="s">
        <v>496</v>
      </c>
      <c r="G193" s="259" t="s">
        <v>496</v>
      </c>
      <c r="H193" s="259" t="s">
        <v>496</v>
      </c>
      <c r="I193" s="259" t="s">
        <v>496</v>
      </c>
      <c r="J193" s="259" t="s">
        <v>496</v>
      </c>
      <c r="K193" s="259" t="s">
        <v>496</v>
      </c>
      <c r="L193" s="259" t="s">
        <v>496</v>
      </c>
      <c r="M193" s="259" t="s">
        <v>496</v>
      </c>
      <c r="N193" s="259" t="s">
        <v>496</v>
      </c>
      <c r="O193" s="259" t="s">
        <v>496</v>
      </c>
      <c r="P193" s="259" t="s">
        <v>496</v>
      </c>
    </row>
    <row r="194" spans="1:16" ht="28.5" x14ac:dyDescent="0.25">
      <c r="A194" s="175"/>
      <c r="B194" s="58" t="s">
        <v>353</v>
      </c>
      <c r="C194" s="259" t="s">
        <v>496</v>
      </c>
      <c r="D194" s="259" t="s">
        <v>496</v>
      </c>
      <c r="E194" s="259" t="s">
        <v>496</v>
      </c>
      <c r="F194" s="59">
        <f>E193/1</f>
        <v>1</v>
      </c>
      <c r="G194" s="259" t="s">
        <v>496</v>
      </c>
      <c r="H194" s="259" t="s">
        <v>496</v>
      </c>
      <c r="I194" s="259" t="s">
        <v>496</v>
      </c>
      <c r="J194" s="259" t="s">
        <v>496</v>
      </c>
      <c r="K194" s="259" t="s">
        <v>496</v>
      </c>
      <c r="L194" s="259" t="s">
        <v>496</v>
      </c>
      <c r="M194" s="259" t="s">
        <v>496</v>
      </c>
      <c r="N194" s="259" t="s">
        <v>496</v>
      </c>
      <c r="O194" s="259" t="s">
        <v>496</v>
      </c>
      <c r="P194" s="259" t="s">
        <v>496</v>
      </c>
    </row>
    <row r="195" spans="1:16" ht="28.5" x14ac:dyDescent="0.25">
      <c r="A195" s="175"/>
      <c r="B195" s="58" t="s">
        <v>354</v>
      </c>
      <c r="C195" s="259" t="s">
        <v>496</v>
      </c>
      <c r="D195" s="259" t="s">
        <v>496</v>
      </c>
      <c r="E195" s="259" t="s">
        <v>496</v>
      </c>
      <c r="F195" s="259" t="s">
        <v>496</v>
      </c>
      <c r="G195" s="259" t="s">
        <v>496</v>
      </c>
      <c r="H195" s="60">
        <v>1</v>
      </c>
      <c r="I195" s="60">
        <v>1</v>
      </c>
      <c r="J195" s="59">
        <f>I195/H195</f>
        <v>1</v>
      </c>
      <c r="K195" s="259" t="s">
        <v>496</v>
      </c>
      <c r="L195" s="259" t="s">
        <v>496</v>
      </c>
      <c r="M195" s="259" t="s">
        <v>496</v>
      </c>
      <c r="N195" s="259" t="s">
        <v>496</v>
      </c>
      <c r="O195" s="259" t="s">
        <v>496</v>
      </c>
      <c r="P195" s="259" t="s">
        <v>496</v>
      </c>
    </row>
    <row r="196" spans="1:16" ht="15.75" customHeight="1" x14ac:dyDescent="0.25">
      <c r="A196" s="175">
        <v>4</v>
      </c>
      <c r="B196" s="475" t="s">
        <v>41</v>
      </c>
      <c r="C196" s="475"/>
      <c r="D196" s="475"/>
      <c r="E196" s="475"/>
      <c r="F196" s="475"/>
      <c r="G196" s="475"/>
      <c r="H196" s="475"/>
      <c r="I196" s="475"/>
      <c r="J196" s="475"/>
      <c r="K196" s="475"/>
      <c r="L196" s="475"/>
      <c r="M196" s="475"/>
      <c r="N196" s="475"/>
      <c r="O196" s="475"/>
      <c r="P196" s="475"/>
    </row>
    <row r="197" spans="1:16" ht="28.5" customHeight="1" x14ac:dyDescent="0.25">
      <c r="A197" s="476" t="s">
        <v>355</v>
      </c>
      <c r="B197" s="476"/>
      <c r="C197" s="476"/>
      <c r="D197" s="476"/>
      <c r="E197" s="476"/>
      <c r="F197" s="476"/>
      <c r="G197" s="476"/>
      <c r="H197" s="259" t="s">
        <v>496</v>
      </c>
      <c r="I197" s="259" t="s">
        <v>496</v>
      </c>
      <c r="J197" s="259" t="s">
        <v>496</v>
      </c>
      <c r="K197" s="259" t="s">
        <v>496</v>
      </c>
      <c r="L197" s="259" t="s">
        <v>496</v>
      </c>
      <c r="M197" s="259" t="s">
        <v>496</v>
      </c>
      <c r="N197" s="259" t="s">
        <v>496</v>
      </c>
      <c r="O197" s="259" t="s">
        <v>496</v>
      </c>
      <c r="P197" s="259" t="s">
        <v>496</v>
      </c>
    </row>
    <row r="198" spans="1:16" ht="15.75" x14ac:dyDescent="0.25">
      <c r="A198" s="175"/>
      <c r="C198" s="12">
        <v>929</v>
      </c>
      <c r="D198" s="91">
        <v>955.5</v>
      </c>
      <c r="E198" s="57">
        <f>(D198/C198)*100%</f>
        <v>1.0285252960172229</v>
      </c>
      <c r="F198" s="259" t="s">
        <v>496</v>
      </c>
      <c r="G198" s="259" t="s">
        <v>496</v>
      </c>
      <c r="H198" s="259" t="s">
        <v>496</v>
      </c>
      <c r="I198" s="259" t="s">
        <v>496</v>
      </c>
      <c r="J198" s="259" t="s">
        <v>496</v>
      </c>
      <c r="K198" s="259" t="s">
        <v>496</v>
      </c>
      <c r="L198" s="259" t="s">
        <v>496</v>
      </c>
      <c r="M198" s="259" t="s">
        <v>496</v>
      </c>
      <c r="N198" s="259" t="s">
        <v>496</v>
      </c>
      <c r="O198" s="259" t="s">
        <v>496</v>
      </c>
      <c r="P198" s="259" t="s">
        <v>496</v>
      </c>
    </row>
    <row r="199" spans="1:16" ht="29.25" customHeight="1" x14ac:dyDescent="0.25">
      <c r="A199" s="476" t="s">
        <v>356</v>
      </c>
      <c r="B199" s="476"/>
      <c r="C199" s="476"/>
      <c r="D199" s="476"/>
      <c r="E199" s="476"/>
      <c r="F199" s="476"/>
      <c r="G199" s="476"/>
      <c r="H199" s="259" t="s">
        <v>496</v>
      </c>
      <c r="I199" s="259" t="s">
        <v>496</v>
      </c>
      <c r="J199" s="259" t="s">
        <v>496</v>
      </c>
      <c r="K199" s="259" t="s">
        <v>496</v>
      </c>
      <c r="L199" s="259" t="s">
        <v>496</v>
      </c>
      <c r="M199" s="259" t="s">
        <v>496</v>
      </c>
      <c r="N199" s="259" t="s">
        <v>496</v>
      </c>
      <c r="O199" s="259" t="s">
        <v>496</v>
      </c>
      <c r="P199" s="259" t="s">
        <v>496</v>
      </c>
    </row>
    <row r="200" spans="1:16" ht="15.75" x14ac:dyDescent="0.25">
      <c r="A200" s="175"/>
      <c r="C200" s="57">
        <v>489.7</v>
      </c>
      <c r="D200" s="93">
        <v>542.6</v>
      </c>
      <c r="E200" s="57">
        <v>1</v>
      </c>
      <c r="F200" s="259" t="s">
        <v>496</v>
      </c>
      <c r="G200" s="259" t="s">
        <v>496</v>
      </c>
      <c r="H200" s="259" t="s">
        <v>496</v>
      </c>
      <c r="I200" s="259" t="s">
        <v>496</v>
      </c>
      <c r="J200" s="259" t="s">
        <v>496</v>
      </c>
      <c r="K200" s="259" t="s">
        <v>496</v>
      </c>
      <c r="L200" s="259" t="s">
        <v>496</v>
      </c>
      <c r="M200" s="259" t="s">
        <v>496</v>
      </c>
      <c r="N200" s="259" t="s">
        <v>496</v>
      </c>
      <c r="O200" s="259" t="s">
        <v>496</v>
      </c>
      <c r="P200" s="259" t="s">
        <v>496</v>
      </c>
    </row>
    <row r="201" spans="1:16" ht="35.25" customHeight="1" x14ac:dyDescent="0.25">
      <c r="A201" s="476" t="s">
        <v>357</v>
      </c>
      <c r="B201" s="476"/>
      <c r="C201" s="476"/>
      <c r="D201" s="476"/>
      <c r="E201" s="476"/>
      <c r="F201" s="476"/>
      <c r="G201" s="476"/>
      <c r="H201" s="259" t="s">
        <v>496</v>
      </c>
      <c r="I201" s="259" t="s">
        <v>496</v>
      </c>
      <c r="J201" s="259" t="s">
        <v>496</v>
      </c>
      <c r="K201" s="259" t="s">
        <v>496</v>
      </c>
      <c r="L201" s="259" t="s">
        <v>496</v>
      </c>
      <c r="M201" s="259" t="s">
        <v>496</v>
      </c>
      <c r="N201" s="259" t="s">
        <v>496</v>
      </c>
      <c r="O201" s="259" t="s">
        <v>496</v>
      </c>
      <c r="P201" s="259" t="s">
        <v>496</v>
      </c>
    </row>
    <row r="202" spans="1:16" ht="15.75" x14ac:dyDescent="0.25">
      <c r="A202" s="175"/>
      <c r="C202" s="57">
        <v>11.9</v>
      </c>
      <c r="D202" s="57">
        <v>13</v>
      </c>
      <c r="E202" s="57">
        <v>1</v>
      </c>
      <c r="F202" s="259" t="s">
        <v>496</v>
      </c>
      <c r="G202" s="259" t="s">
        <v>496</v>
      </c>
      <c r="H202" s="259" t="s">
        <v>496</v>
      </c>
      <c r="I202" s="259" t="s">
        <v>496</v>
      </c>
      <c r="J202" s="259" t="s">
        <v>496</v>
      </c>
      <c r="K202" s="259" t="s">
        <v>496</v>
      </c>
      <c r="L202" s="259" t="s">
        <v>496</v>
      </c>
      <c r="M202" s="259" t="s">
        <v>496</v>
      </c>
      <c r="N202" s="259" t="s">
        <v>496</v>
      </c>
      <c r="O202" s="259" t="s">
        <v>496</v>
      </c>
      <c r="P202" s="259" t="s">
        <v>496</v>
      </c>
    </row>
    <row r="203" spans="1:16" ht="28.5" x14ac:dyDescent="0.25">
      <c r="A203" s="210"/>
      <c r="B203" s="58" t="s">
        <v>358</v>
      </c>
      <c r="C203" s="259" t="s">
        <v>496</v>
      </c>
      <c r="D203" s="259" t="s">
        <v>496</v>
      </c>
      <c r="E203" s="259" t="s">
        <v>496</v>
      </c>
      <c r="F203" s="59">
        <f>(E198+E200+E202)/3</f>
        <v>1.009508432005741</v>
      </c>
      <c r="G203" s="259" t="s">
        <v>496</v>
      </c>
      <c r="H203" s="259" t="s">
        <v>496</v>
      </c>
      <c r="I203" s="259" t="s">
        <v>496</v>
      </c>
      <c r="J203" s="259" t="s">
        <v>496</v>
      </c>
      <c r="K203" s="259" t="s">
        <v>496</v>
      </c>
      <c r="L203" s="259" t="s">
        <v>496</v>
      </c>
      <c r="M203" s="259" t="s">
        <v>496</v>
      </c>
      <c r="N203" s="259" t="s">
        <v>496</v>
      </c>
      <c r="O203" s="259" t="s">
        <v>496</v>
      </c>
      <c r="P203" s="259" t="s">
        <v>496</v>
      </c>
    </row>
    <row r="204" spans="1:16" ht="28.5" x14ac:dyDescent="0.25">
      <c r="A204" s="210"/>
      <c r="B204" s="58" t="s">
        <v>359</v>
      </c>
      <c r="C204" s="259" t="s">
        <v>496</v>
      </c>
      <c r="D204" s="259" t="s">
        <v>496</v>
      </c>
      <c r="E204" s="259" t="s">
        <v>496</v>
      </c>
      <c r="F204" s="259" t="s">
        <v>496</v>
      </c>
      <c r="G204" s="259" t="s">
        <v>496</v>
      </c>
      <c r="H204" s="186">
        <v>3</v>
      </c>
      <c r="I204" s="186">
        <v>3</v>
      </c>
      <c r="J204" s="211">
        <v>1</v>
      </c>
      <c r="K204" s="259" t="s">
        <v>496</v>
      </c>
      <c r="L204" s="259" t="s">
        <v>496</v>
      </c>
      <c r="M204" s="259" t="s">
        <v>496</v>
      </c>
      <c r="N204" s="259" t="s">
        <v>496</v>
      </c>
      <c r="O204" s="259" t="s">
        <v>496</v>
      </c>
      <c r="P204" s="259" t="s">
        <v>496</v>
      </c>
    </row>
    <row r="205" spans="1:16" ht="15.75" hidden="1" x14ac:dyDescent="0.25">
      <c r="A205" s="210"/>
      <c r="B205" s="82"/>
      <c r="C205" s="83"/>
      <c r="D205" s="83"/>
      <c r="E205" s="83"/>
      <c r="F205" s="212"/>
      <c r="G205" s="212"/>
      <c r="H205" s="213"/>
      <c r="I205" s="213"/>
      <c r="J205" s="214"/>
      <c r="K205" s="215"/>
      <c r="L205" s="215"/>
      <c r="M205" s="215"/>
      <c r="N205" s="215"/>
      <c r="O205" s="215"/>
      <c r="P205" s="216"/>
    </row>
    <row r="206" spans="1:16" ht="15.75" hidden="1" x14ac:dyDescent="0.25">
      <c r="A206" s="210"/>
      <c r="B206" s="84"/>
      <c r="C206" s="85"/>
      <c r="D206" s="83"/>
      <c r="E206" s="83"/>
      <c r="F206" s="212"/>
      <c r="G206" s="212"/>
      <c r="H206" s="213"/>
      <c r="I206" s="213"/>
      <c r="J206" s="214"/>
      <c r="K206" s="215"/>
      <c r="L206" s="215"/>
      <c r="M206" s="215"/>
      <c r="N206" s="215"/>
      <c r="O206" s="215"/>
      <c r="P206" s="216"/>
    </row>
    <row r="207" spans="1:16" ht="15.75" hidden="1" x14ac:dyDescent="0.25">
      <c r="A207" s="210"/>
      <c r="B207" s="84"/>
      <c r="C207" s="83"/>
      <c r="D207" s="83"/>
      <c r="E207" s="83"/>
      <c r="F207" s="212"/>
      <c r="G207" s="212"/>
      <c r="H207" s="213"/>
      <c r="I207" s="213"/>
      <c r="J207" s="214"/>
      <c r="K207" s="215"/>
      <c r="L207" s="215"/>
      <c r="M207" s="215"/>
      <c r="N207" s="215"/>
      <c r="O207" s="215"/>
      <c r="P207" s="216"/>
    </row>
    <row r="208" spans="1:16" ht="25.5" customHeight="1" x14ac:dyDescent="0.25">
      <c r="A208" s="175">
        <v>5</v>
      </c>
      <c r="B208" s="475" t="s">
        <v>43</v>
      </c>
      <c r="C208" s="475"/>
      <c r="D208" s="475"/>
      <c r="E208" s="475"/>
      <c r="F208" s="475"/>
      <c r="G208" s="475"/>
      <c r="H208" s="475"/>
      <c r="I208" s="475"/>
      <c r="J208" s="475"/>
      <c r="K208" s="475"/>
      <c r="L208" s="475"/>
      <c r="M208" s="475"/>
      <c r="N208" s="475"/>
      <c r="O208" s="475"/>
      <c r="P208" s="475"/>
    </row>
    <row r="209" spans="1:18" ht="18.75" customHeight="1" x14ac:dyDescent="0.25">
      <c r="A209" s="476" t="s">
        <v>444</v>
      </c>
      <c r="B209" s="476"/>
      <c r="C209" s="476"/>
      <c r="D209" s="476"/>
      <c r="E209" s="476"/>
      <c r="F209" s="476"/>
      <c r="G209" s="476"/>
      <c r="H209" s="259" t="s">
        <v>496</v>
      </c>
      <c r="I209" s="259" t="s">
        <v>496</v>
      </c>
      <c r="J209" s="259" t="s">
        <v>496</v>
      </c>
      <c r="K209" s="259" t="s">
        <v>496</v>
      </c>
      <c r="L209" s="259" t="s">
        <v>496</v>
      </c>
      <c r="M209" s="259" t="s">
        <v>496</v>
      </c>
      <c r="N209" s="259" t="s">
        <v>496</v>
      </c>
      <c r="O209" s="259" t="s">
        <v>496</v>
      </c>
      <c r="P209" s="259" t="s">
        <v>496</v>
      </c>
    </row>
    <row r="210" spans="1:18" ht="15.75" x14ac:dyDescent="0.25">
      <c r="A210" s="175"/>
      <c r="C210" s="57">
        <v>340</v>
      </c>
      <c r="D210" s="57">
        <v>340</v>
      </c>
      <c r="E210" s="57">
        <f>D210/C210*100%</f>
        <v>1</v>
      </c>
      <c r="F210" s="259" t="s">
        <v>496</v>
      </c>
      <c r="G210" s="259" t="s">
        <v>496</v>
      </c>
      <c r="H210" s="259" t="s">
        <v>496</v>
      </c>
      <c r="I210" s="259" t="s">
        <v>496</v>
      </c>
      <c r="J210" s="259" t="s">
        <v>496</v>
      </c>
      <c r="K210" s="259" t="s">
        <v>496</v>
      </c>
      <c r="L210" s="259" t="s">
        <v>496</v>
      </c>
      <c r="M210" s="259" t="s">
        <v>496</v>
      </c>
      <c r="N210" s="259" t="s">
        <v>496</v>
      </c>
      <c r="O210" s="259" t="s">
        <v>496</v>
      </c>
      <c r="P210" s="259" t="s">
        <v>496</v>
      </c>
    </row>
    <row r="211" spans="1:18" ht="28.5" x14ac:dyDescent="0.25">
      <c r="A211" s="175"/>
      <c r="B211" s="58" t="s">
        <v>360</v>
      </c>
      <c r="C211" s="259" t="s">
        <v>496</v>
      </c>
      <c r="D211" s="259" t="s">
        <v>496</v>
      </c>
      <c r="E211" s="259" t="s">
        <v>496</v>
      </c>
      <c r="F211" s="61">
        <f>E210/1</f>
        <v>1</v>
      </c>
      <c r="G211" s="259" t="s">
        <v>496</v>
      </c>
      <c r="H211" s="259" t="s">
        <v>496</v>
      </c>
      <c r="I211" s="259" t="s">
        <v>496</v>
      </c>
      <c r="J211" s="259" t="s">
        <v>496</v>
      </c>
      <c r="K211" s="259" t="s">
        <v>496</v>
      </c>
      <c r="L211" s="259" t="s">
        <v>496</v>
      </c>
      <c r="M211" s="259" t="s">
        <v>496</v>
      </c>
      <c r="N211" s="259" t="s">
        <v>496</v>
      </c>
      <c r="O211" s="259" t="s">
        <v>496</v>
      </c>
      <c r="P211" s="259" t="s">
        <v>496</v>
      </c>
    </row>
    <row r="212" spans="1:18" ht="28.5" x14ac:dyDescent="0.25">
      <c r="A212" s="217"/>
      <c r="B212" s="79" t="s">
        <v>361</v>
      </c>
      <c r="C212" s="259" t="s">
        <v>496</v>
      </c>
      <c r="D212" s="259" t="s">
        <v>496</v>
      </c>
      <c r="E212" s="259" t="s">
        <v>496</v>
      </c>
      <c r="F212" s="259" t="s">
        <v>496</v>
      </c>
      <c r="G212" s="259" t="s">
        <v>496</v>
      </c>
      <c r="H212" s="87">
        <v>1</v>
      </c>
      <c r="I212" s="87">
        <v>1</v>
      </c>
      <c r="J212" s="88">
        <f>I212/H212</f>
        <v>1</v>
      </c>
      <c r="K212" s="259" t="s">
        <v>496</v>
      </c>
      <c r="L212" s="259" t="s">
        <v>496</v>
      </c>
      <c r="M212" s="259" t="s">
        <v>496</v>
      </c>
      <c r="N212" s="259" t="s">
        <v>496</v>
      </c>
      <c r="O212" s="259" t="s">
        <v>496</v>
      </c>
      <c r="P212" s="259" t="s">
        <v>496</v>
      </c>
      <c r="Q212" s="218"/>
      <c r="R212" s="218"/>
    </row>
    <row r="213" spans="1:18" ht="15.75" customHeight="1" x14ac:dyDescent="0.25">
      <c r="A213" s="219">
        <v>6</v>
      </c>
      <c r="B213" s="475" t="s">
        <v>44</v>
      </c>
      <c r="C213" s="475"/>
      <c r="D213" s="475"/>
      <c r="E213" s="475"/>
      <c r="F213" s="475"/>
      <c r="G213" s="475"/>
      <c r="H213" s="475"/>
      <c r="I213" s="475"/>
      <c r="J213" s="475"/>
      <c r="K213" s="475"/>
      <c r="L213" s="475"/>
      <c r="M213" s="475"/>
      <c r="N213" s="475"/>
      <c r="O213" s="475"/>
      <c r="P213" s="475"/>
    </row>
    <row r="214" spans="1:18" ht="15.75" customHeight="1" x14ac:dyDescent="0.25">
      <c r="A214" s="476" t="s">
        <v>445</v>
      </c>
      <c r="B214" s="476"/>
      <c r="C214" s="476"/>
      <c r="D214" s="476"/>
      <c r="E214" s="476"/>
      <c r="F214" s="476"/>
      <c r="G214" s="476"/>
      <c r="H214" s="259" t="s">
        <v>496</v>
      </c>
      <c r="I214" s="259" t="s">
        <v>496</v>
      </c>
      <c r="J214" s="259" t="s">
        <v>496</v>
      </c>
      <c r="K214" s="259" t="s">
        <v>496</v>
      </c>
      <c r="L214" s="259" t="s">
        <v>496</v>
      </c>
      <c r="M214" s="259" t="s">
        <v>496</v>
      </c>
      <c r="N214" s="259" t="s">
        <v>496</v>
      </c>
      <c r="O214" s="259" t="s">
        <v>496</v>
      </c>
      <c r="P214" s="259" t="s">
        <v>496</v>
      </c>
    </row>
    <row r="215" spans="1:18" ht="15.75" x14ac:dyDescent="0.25">
      <c r="A215" s="175"/>
      <c r="C215" s="57">
        <v>21</v>
      </c>
      <c r="D215" s="57">
        <v>21</v>
      </c>
      <c r="E215" s="57">
        <f>D215/C215*100%</f>
        <v>1</v>
      </c>
      <c r="F215" s="259" t="s">
        <v>496</v>
      </c>
      <c r="G215" s="259" t="s">
        <v>496</v>
      </c>
      <c r="H215" s="259" t="s">
        <v>496</v>
      </c>
      <c r="I215" s="259" t="s">
        <v>496</v>
      </c>
      <c r="J215" s="259" t="s">
        <v>496</v>
      </c>
      <c r="K215" s="259" t="s">
        <v>496</v>
      </c>
      <c r="L215" s="259" t="s">
        <v>496</v>
      </c>
      <c r="M215" s="259" t="s">
        <v>496</v>
      </c>
      <c r="N215" s="259" t="s">
        <v>496</v>
      </c>
      <c r="O215" s="259" t="s">
        <v>496</v>
      </c>
      <c r="P215" s="259" t="s">
        <v>496</v>
      </c>
    </row>
    <row r="216" spans="1:18" ht="28.5" x14ac:dyDescent="0.25">
      <c r="A216" s="175"/>
      <c r="B216" s="58" t="s">
        <v>362</v>
      </c>
      <c r="C216" s="259" t="s">
        <v>496</v>
      </c>
      <c r="D216" s="259" t="s">
        <v>496</v>
      </c>
      <c r="E216" s="259" t="s">
        <v>496</v>
      </c>
      <c r="F216" s="61">
        <f>E215/1</f>
        <v>1</v>
      </c>
      <c r="G216" s="259" t="s">
        <v>496</v>
      </c>
      <c r="H216" s="259" t="s">
        <v>496</v>
      </c>
      <c r="I216" s="259" t="s">
        <v>496</v>
      </c>
      <c r="J216" s="259" t="s">
        <v>496</v>
      </c>
      <c r="K216" s="259" t="s">
        <v>496</v>
      </c>
      <c r="L216" s="259" t="s">
        <v>496</v>
      </c>
      <c r="M216" s="259" t="s">
        <v>496</v>
      </c>
      <c r="N216" s="259" t="s">
        <v>496</v>
      </c>
      <c r="O216" s="259" t="s">
        <v>496</v>
      </c>
      <c r="P216" s="259" t="s">
        <v>496</v>
      </c>
    </row>
    <row r="217" spans="1:18" ht="28.5" x14ac:dyDescent="0.25">
      <c r="A217" s="175"/>
      <c r="B217" s="58" t="s">
        <v>363</v>
      </c>
      <c r="C217" s="259" t="s">
        <v>496</v>
      </c>
      <c r="D217" s="259" t="s">
        <v>496</v>
      </c>
      <c r="E217" s="259" t="s">
        <v>496</v>
      </c>
      <c r="F217" s="259" t="s">
        <v>496</v>
      </c>
      <c r="G217" s="259" t="s">
        <v>496</v>
      </c>
      <c r="H217" s="186">
        <v>1</v>
      </c>
      <c r="I217" s="186">
        <v>1</v>
      </c>
      <c r="J217" s="187">
        <f>I217/H217</f>
        <v>1</v>
      </c>
      <c r="K217" s="259" t="s">
        <v>496</v>
      </c>
      <c r="L217" s="259" t="s">
        <v>496</v>
      </c>
      <c r="M217" s="259" t="s">
        <v>496</v>
      </c>
      <c r="N217" s="259" t="s">
        <v>496</v>
      </c>
      <c r="O217" s="259" t="s">
        <v>496</v>
      </c>
      <c r="P217" s="259" t="s">
        <v>496</v>
      </c>
    </row>
    <row r="218" spans="1:18" ht="24" customHeight="1" x14ac:dyDescent="0.25">
      <c r="A218" s="220">
        <v>7</v>
      </c>
      <c r="B218" s="475" t="s">
        <v>45</v>
      </c>
      <c r="C218" s="475"/>
      <c r="D218" s="475"/>
      <c r="E218" s="475"/>
      <c r="F218" s="475"/>
      <c r="G218" s="475"/>
      <c r="H218" s="475"/>
      <c r="I218" s="475"/>
      <c r="J218" s="475"/>
      <c r="K218" s="475"/>
      <c r="L218" s="475"/>
      <c r="M218" s="475"/>
      <c r="N218" s="475"/>
      <c r="O218" s="475"/>
      <c r="P218" s="475"/>
    </row>
    <row r="219" spans="1:18" ht="37.5" customHeight="1" x14ac:dyDescent="0.25">
      <c r="A219" s="480" t="s">
        <v>508</v>
      </c>
      <c r="B219" s="507"/>
      <c r="C219" s="507"/>
      <c r="D219" s="507"/>
      <c r="E219" s="507"/>
      <c r="F219" s="507"/>
      <c r="G219" s="508"/>
      <c r="H219" s="294"/>
      <c r="I219" s="294"/>
      <c r="J219" s="294"/>
      <c r="K219" s="294"/>
      <c r="L219" s="294"/>
      <c r="M219" s="294"/>
      <c r="N219" s="294"/>
      <c r="O219" s="294"/>
      <c r="P219" s="294"/>
    </row>
    <row r="220" spans="1:18" ht="24" customHeight="1" x14ac:dyDescent="0.25">
      <c r="A220" s="220"/>
      <c r="B220" s="293"/>
      <c r="C220" s="298">
        <v>2</v>
      </c>
      <c r="D220" s="298">
        <v>2</v>
      </c>
      <c r="E220" s="298">
        <v>1</v>
      </c>
      <c r="F220" s="293"/>
      <c r="G220" s="293"/>
      <c r="H220" s="294"/>
      <c r="I220" s="294"/>
      <c r="J220" s="294"/>
      <c r="K220" s="294"/>
      <c r="L220" s="294"/>
      <c r="M220" s="294"/>
      <c r="N220" s="294"/>
      <c r="O220" s="294"/>
      <c r="P220" s="294"/>
    </row>
    <row r="221" spans="1:18" ht="53.25" customHeight="1" x14ac:dyDescent="0.25">
      <c r="A221" s="476" t="s">
        <v>446</v>
      </c>
      <c r="B221" s="476"/>
      <c r="C221" s="476"/>
      <c r="D221" s="476"/>
      <c r="E221" s="476"/>
      <c r="F221" s="476"/>
      <c r="G221" s="476"/>
      <c r="H221" s="259" t="s">
        <v>496</v>
      </c>
      <c r="I221" s="259" t="s">
        <v>496</v>
      </c>
      <c r="J221" s="259" t="s">
        <v>496</v>
      </c>
      <c r="K221" s="259" t="s">
        <v>496</v>
      </c>
      <c r="L221" s="259" t="s">
        <v>496</v>
      </c>
      <c r="M221" s="259" t="s">
        <v>496</v>
      </c>
      <c r="N221" s="259" t="s">
        <v>496</v>
      </c>
      <c r="O221" s="259" t="s">
        <v>496</v>
      </c>
      <c r="P221" s="259" t="s">
        <v>496</v>
      </c>
    </row>
    <row r="222" spans="1:18" ht="15.75" x14ac:dyDescent="0.25">
      <c r="A222" s="175"/>
      <c r="C222" s="57">
        <v>1500</v>
      </c>
      <c r="D222" s="57">
        <v>1500</v>
      </c>
      <c r="E222" s="57">
        <f>D222/C222</f>
        <v>1</v>
      </c>
      <c r="F222" s="259" t="s">
        <v>496</v>
      </c>
      <c r="G222" s="259" t="s">
        <v>496</v>
      </c>
      <c r="H222" s="259" t="s">
        <v>496</v>
      </c>
      <c r="I222" s="259" t="s">
        <v>496</v>
      </c>
      <c r="J222" s="259" t="s">
        <v>496</v>
      </c>
      <c r="K222" s="259" t="s">
        <v>496</v>
      </c>
      <c r="L222" s="259" t="s">
        <v>496</v>
      </c>
      <c r="M222" s="259" t="s">
        <v>496</v>
      </c>
      <c r="N222" s="259" t="s">
        <v>496</v>
      </c>
      <c r="O222" s="259" t="s">
        <v>496</v>
      </c>
      <c r="P222" s="259" t="s">
        <v>496</v>
      </c>
    </row>
    <row r="223" spans="1:18" ht="28.5" x14ac:dyDescent="0.25">
      <c r="A223" s="175"/>
      <c r="B223" s="58" t="s">
        <v>364</v>
      </c>
      <c r="C223" s="259" t="s">
        <v>496</v>
      </c>
      <c r="D223" s="259" t="s">
        <v>496</v>
      </c>
      <c r="E223" s="259" t="s">
        <v>496</v>
      </c>
      <c r="F223" s="61">
        <f>E222/1</f>
        <v>1</v>
      </c>
      <c r="G223" s="259" t="s">
        <v>496</v>
      </c>
      <c r="H223" s="259" t="s">
        <v>496</v>
      </c>
      <c r="I223" s="259" t="s">
        <v>496</v>
      </c>
      <c r="J223" s="259" t="s">
        <v>496</v>
      </c>
      <c r="K223" s="259" t="s">
        <v>496</v>
      </c>
      <c r="L223" s="259" t="s">
        <v>496</v>
      </c>
      <c r="M223" s="259" t="s">
        <v>496</v>
      </c>
      <c r="N223" s="259" t="s">
        <v>496</v>
      </c>
      <c r="O223" s="259" t="s">
        <v>496</v>
      </c>
      <c r="P223" s="259" t="s">
        <v>496</v>
      </c>
    </row>
    <row r="224" spans="1:18" ht="28.5" x14ac:dyDescent="0.25">
      <c r="A224" s="175"/>
      <c r="B224" s="58" t="s">
        <v>365</v>
      </c>
      <c r="C224" s="259" t="s">
        <v>496</v>
      </c>
      <c r="D224" s="259" t="s">
        <v>496</v>
      </c>
      <c r="E224" s="259" t="s">
        <v>496</v>
      </c>
      <c r="F224" s="259" t="s">
        <v>496</v>
      </c>
      <c r="G224" s="259" t="s">
        <v>496</v>
      </c>
      <c r="H224" s="186">
        <v>2</v>
      </c>
      <c r="I224" s="186">
        <v>2</v>
      </c>
      <c r="J224" s="187">
        <f>I224/H224</f>
        <v>1</v>
      </c>
      <c r="K224" s="259" t="s">
        <v>496</v>
      </c>
      <c r="L224" s="259" t="s">
        <v>496</v>
      </c>
      <c r="M224" s="259" t="s">
        <v>496</v>
      </c>
      <c r="N224" s="259" t="s">
        <v>496</v>
      </c>
      <c r="O224" s="259" t="s">
        <v>496</v>
      </c>
      <c r="P224" s="259" t="s">
        <v>496</v>
      </c>
    </row>
    <row r="225" spans="1:16" ht="15.75" x14ac:dyDescent="0.25">
      <c r="A225" s="175">
        <v>8</v>
      </c>
      <c r="B225" s="513" t="s">
        <v>95</v>
      </c>
      <c r="C225" s="514"/>
      <c r="D225" s="514"/>
      <c r="E225" s="514"/>
      <c r="F225" s="514"/>
      <c r="G225" s="514"/>
      <c r="H225" s="514"/>
      <c r="I225" s="514"/>
      <c r="J225" s="514"/>
      <c r="K225" s="514"/>
      <c r="L225" s="514"/>
      <c r="M225" s="514"/>
      <c r="N225" s="514"/>
      <c r="O225" s="514"/>
      <c r="P225" s="515"/>
    </row>
    <row r="226" spans="1:16" ht="36.75" customHeight="1" x14ac:dyDescent="0.25">
      <c r="A226" s="492" t="s">
        <v>508</v>
      </c>
      <c r="B226" s="493"/>
      <c r="C226" s="493"/>
      <c r="D226" s="493"/>
      <c r="E226" s="493"/>
      <c r="F226" s="493"/>
      <c r="G226" s="493"/>
      <c r="H226" s="275"/>
      <c r="I226" s="275"/>
      <c r="J226" s="275"/>
      <c r="K226" s="275"/>
      <c r="L226" s="275"/>
      <c r="M226" s="275"/>
      <c r="N226" s="275"/>
      <c r="O226" s="275"/>
      <c r="P226" s="275"/>
    </row>
    <row r="227" spans="1:16" x14ac:dyDescent="0.25">
      <c r="A227" s="295"/>
      <c r="B227" s="296"/>
      <c r="C227" s="297">
        <v>2</v>
      </c>
      <c r="D227" s="297">
        <v>2</v>
      </c>
      <c r="E227" s="297">
        <v>1</v>
      </c>
      <c r="F227" s="275"/>
      <c r="G227" s="275"/>
      <c r="H227" s="275"/>
      <c r="I227" s="275"/>
      <c r="J227" s="275"/>
      <c r="K227" s="275"/>
      <c r="L227" s="275"/>
      <c r="M227" s="275"/>
      <c r="N227" s="275"/>
      <c r="O227" s="275"/>
      <c r="P227" s="275"/>
    </row>
    <row r="228" spans="1:16" ht="45.75" customHeight="1" x14ac:dyDescent="0.25">
      <c r="A228" s="492" t="s">
        <v>446</v>
      </c>
      <c r="B228" s="493"/>
      <c r="C228" s="493"/>
      <c r="D228" s="493"/>
      <c r="E228" s="493"/>
      <c r="F228" s="493"/>
      <c r="G228" s="494"/>
      <c r="H228" s="259" t="s">
        <v>496</v>
      </c>
      <c r="I228" s="259" t="s">
        <v>496</v>
      </c>
      <c r="J228" s="259" t="s">
        <v>496</v>
      </c>
      <c r="K228" s="259" t="s">
        <v>496</v>
      </c>
      <c r="L228" s="259" t="s">
        <v>496</v>
      </c>
      <c r="M228" s="259" t="s">
        <v>496</v>
      </c>
      <c r="N228" s="259" t="s">
        <v>496</v>
      </c>
      <c r="O228" s="259" t="s">
        <v>496</v>
      </c>
      <c r="P228" s="259" t="s">
        <v>496</v>
      </c>
    </row>
    <row r="229" spans="1:16" ht="15.75" x14ac:dyDescent="0.25">
      <c r="A229" s="175"/>
      <c r="B229" s="165"/>
      <c r="C229" s="57">
        <v>1500</v>
      </c>
      <c r="D229" s="57">
        <v>1500</v>
      </c>
      <c r="E229" s="57">
        <f>D229/C229</f>
        <v>1</v>
      </c>
      <c r="F229" s="259" t="s">
        <v>496</v>
      </c>
      <c r="G229" s="259" t="s">
        <v>496</v>
      </c>
      <c r="H229" s="259" t="s">
        <v>496</v>
      </c>
      <c r="I229" s="259" t="s">
        <v>496</v>
      </c>
      <c r="J229" s="259" t="s">
        <v>496</v>
      </c>
      <c r="K229" s="259" t="s">
        <v>496</v>
      </c>
      <c r="L229" s="259" t="s">
        <v>496</v>
      </c>
      <c r="M229" s="259" t="s">
        <v>496</v>
      </c>
      <c r="N229" s="259" t="s">
        <v>496</v>
      </c>
      <c r="O229" s="259" t="s">
        <v>496</v>
      </c>
      <c r="P229" s="259" t="s">
        <v>496</v>
      </c>
    </row>
    <row r="230" spans="1:16" ht="28.5" x14ac:dyDescent="0.25">
      <c r="A230" s="175"/>
      <c r="B230" s="58" t="s">
        <v>447</v>
      </c>
      <c r="C230" s="259" t="s">
        <v>496</v>
      </c>
      <c r="D230" s="259" t="s">
        <v>496</v>
      </c>
      <c r="E230" s="259" t="s">
        <v>496</v>
      </c>
      <c r="F230" s="61">
        <f>E229/1</f>
        <v>1</v>
      </c>
      <c r="G230" s="259" t="s">
        <v>496</v>
      </c>
      <c r="H230" s="259" t="s">
        <v>496</v>
      </c>
      <c r="I230" s="259" t="s">
        <v>496</v>
      </c>
      <c r="J230" s="259" t="s">
        <v>496</v>
      </c>
      <c r="K230" s="259" t="s">
        <v>496</v>
      </c>
      <c r="L230" s="259" t="s">
        <v>496</v>
      </c>
      <c r="M230" s="259" t="s">
        <v>496</v>
      </c>
      <c r="N230" s="259" t="s">
        <v>496</v>
      </c>
      <c r="O230" s="259" t="s">
        <v>496</v>
      </c>
      <c r="P230" s="259" t="s">
        <v>496</v>
      </c>
    </row>
    <row r="231" spans="1:16" ht="28.5" x14ac:dyDescent="0.25">
      <c r="A231" s="175"/>
      <c r="B231" s="58" t="s">
        <v>448</v>
      </c>
      <c r="C231" s="259" t="s">
        <v>496</v>
      </c>
      <c r="D231" s="259" t="s">
        <v>496</v>
      </c>
      <c r="E231" s="259" t="s">
        <v>496</v>
      </c>
      <c r="F231" s="259" t="s">
        <v>496</v>
      </c>
      <c r="G231" s="259" t="s">
        <v>496</v>
      </c>
      <c r="H231" s="186">
        <v>2</v>
      </c>
      <c r="I231" s="186">
        <v>2</v>
      </c>
      <c r="J231" s="187">
        <f>I231/H231</f>
        <v>1</v>
      </c>
      <c r="K231" s="259" t="s">
        <v>496</v>
      </c>
      <c r="L231" s="259" t="s">
        <v>496</v>
      </c>
      <c r="M231" s="259" t="s">
        <v>496</v>
      </c>
      <c r="N231" s="259" t="s">
        <v>496</v>
      </c>
      <c r="O231" s="259" t="s">
        <v>496</v>
      </c>
      <c r="P231" s="259" t="s">
        <v>496</v>
      </c>
    </row>
    <row r="232" spans="1:16" ht="40.5" customHeight="1" x14ac:dyDescent="0.25">
      <c r="A232" s="175">
        <v>9</v>
      </c>
      <c r="B232" s="475" t="s">
        <v>47</v>
      </c>
      <c r="C232" s="475"/>
      <c r="D232" s="475"/>
      <c r="E232" s="475"/>
      <c r="F232" s="475"/>
      <c r="G232" s="475"/>
      <c r="H232" s="475"/>
      <c r="I232" s="475"/>
      <c r="J232" s="475"/>
      <c r="K232" s="475"/>
      <c r="L232" s="475"/>
      <c r="M232" s="475"/>
      <c r="N232" s="475"/>
      <c r="O232" s="475"/>
      <c r="P232" s="475"/>
    </row>
    <row r="233" spans="1:16" ht="33" customHeight="1" x14ac:dyDescent="0.25">
      <c r="A233" s="476" t="s">
        <v>366</v>
      </c>
      <c r="B233" s="476"/>
      <c r="C233" s="476"/>
      <c r="D233" s="476"/>
      <c r="E233" s="476"/>
      <c r="F233" s="476"/>
      <c r="G233" s="476"/>
      <c r="H233" s="259" t="s">
        <v>496</v>
      </c>
      <c r="I233" s="259" t="s">
        <v>496</v>
      </c>
      <c r="J233" s="259" t="s">
        <v>496</v>
      </c>
      <c r="K233" s="259" t="s">
        <v>496</v>
      </c>
      <c r="L233" s="259" t="s">
        <v>496</v>
      </c>
      <c r="M233" s="259" t="s">
        <v>496</v>
      </c>
      <c r="N233" s="259" t="s">
        <v>496</v>
      </c>
      <c r="O233" s="259" t="s">
        <v>496</v>
      </c>
      <c r="P233" s="259" t="s">
        <v>496</v>
      </c>
    </row>
    <row r="234" spans="1:16" ht="15.75" x14ac:dyDescent="0.25">
      <c r="A234" s="175"/>
      <c r="C234" s="57">
        <v>234672.23</v>
      </c>
      <c r="D234" s="57">
        <v>223406.7</v>
      </c>
      <c r="E234" s="57">
        <v>1</v>
      </c>
      <c r="F234" s="259" t="s">
        <v>496</v>
      </c>
      <c r="G234" s="259" t="s">
        <v>496</v>
      </c>
      <c r="H234" s="259" t="s">
        <v>496</v>
      </c>
      <c r="I234" s="259" t="s">
        <v>496</v>
      </c>
      <c r="J234" s="259" t="s">
        <v>496</v>
      </c>
      <c r="K234" s="259" t="s">
        <v>496</v>
      </c>
      <c r="L234" s="259" t="s">
        <v>496</v>
      </c>
      <c r="M234" s="259" t="s">
        <v>496</v>
      </c>
      <c r="N234" s="259" t="s">
        <v>496</v>
      </c>
      <c r="O234" s="259" t="s">
        <v>496</v>
      </c>
      <c r="P234" s="259" t="s">
        <v>496</v>
      </c>
    </row>
    <row r="235" spans="1:16" ht="28.5" x14ac:dyDescent="0.25">
      <c r="A235" s="175"/>
      <c r="B235" s="58" t="s">
        <v>367</v>
      </c>
      <c r="C235" s="259" t="s">
        <v>496</v>
      </c>
      <c r="D235" s="259" t="s">
        <v>496</v>
      </c>
      <c r="E235" s="259" t="s">
        <v>496</v>
      </c>
      <c r="F235" s="61">
        <f>E234/1</f>
        <v>1</v>
      </c>
      <c r="G235" s="259" t="s">
        <v>496</v>
      </c>
      <c r="H235" s="259" t="s">
        <v>496</v>
      </c>
      <c r="I235" s="259" t="s">
        <v>496</v>
      </c>
      <c r="J235" s="259" t="s">
        <v>496</v>
      </c>
      <c r="K235" s="259" t="s">
        <v>496</v>
      </c>
      <c r="L235" s="259" t="s">
        <v>496</v>
      </c>
      <c r="M235" s="259" t="s">
        <v>496</v>
      </c>
      <c r="N235" s="259" t="s">
        <v>496</v>
      </c>
      <c r="O235" s="259" t="s">
        <v>496</v>
      </c>
      <c r="P235" s="259" t="s">
        <v>496</v>
      </c>
    </row>
    <row r="236" spans="1:16" ht="28.5" x14ac:dyDescent="0.25">
      <c r="A236" s="175"/>
      <c r="B236" s="58" t="s">
        <v>368</v>
      </c>
      <c r="C236" s="259" t="s">
        <v>496</v>
      </c>
      <c r="D236" s="259" t="s">
        <v>496</v>
      </c>
      <c r="E236" s="259" t="s">
        <v>496</v>
      </c>
      <c r="F236" s="259" t="s">
        <v>496</v>
      </c>
      <c r="G236" s="259" t="s">
        <v>496</v>
      </c>
      <c r="H236" s="186">
        <v>1</v>
      </c>
      <c r="I236" s="186">
        <v>1</v>
      </c>
      <c r="J236" s="187">
        <f>I236/H236</f>
        <v>1</v>
      </c>
      <c r="K236" s="259" t="s">
        <v>496</v>
      </c>
      <c r="L236" s="259" t="s">
        <v>496</v>
      </c>
      <c r="M236" s="259" t="s">
        <v>496</v>
      </c>
      <c r="N236" s="259" t="s">
        <v>496</v>
      </c>
      <c r="O236" s="259" t="s">
        <v>496</v>
      </c>
      <c r="P236" s="259" t="s">
        <v>496</v>
      </c>
    </row>
    <row r="237" spans="1:16" ht="15.75" customHeight="1" x14ac:dyDescent="0.25">
      <c r="A237" s="310"/>
      <c r="B237" s="512" t="s">
        <v>449</v>
      </c>
      <c r="C237" s="512"/>
      <c r="D237" s="512"/>
      <c r="E237" s="512"/>
      <c r="F237" s="512"/>
      <c r="G237" s="512"/>
      <c r="H237" s="512"/>
      <c r="I237" s="512"/>
      <c r="J237" s="512"/>
      <c r="K237" s="512"/>
      <c r="L237" s="512"/>
      <c r="M237" s="512"/>
      <c r="N237" s="512"/>
      <c r="O237" s="512"/>
      <c r="P237" s="512"/>
    </row>
    <row r="238" spans="1:16" ht="15.75" customHeight="1" x14ac:dyDescent="0.25">
      <c r="A238" s="217">
        <v>10</v>
      </c>
      <c r="B238" s="446" t="s">
        <v>97</v>
      </c>
      <c r="C238" s="509"/>
      <c r="D238" s="509"/>
      <c r="E238" s="509"/>
      <c r="F238" s="509"/>
      <c r="G238" s="509"/>
      <c r="H238" s="509"/>
      <c r="I238" s="509"/>
      <c r="J238" s="509"/>
      <c r="K238" s="509"/>
      <c r="L238" s="509"/>
      <c r="M238" s="509"/>
      <c r="N238" s="509"/>
      <c r="O238" s="509"/>
      <c r="P238" s="509"/>
    </row>
    <row r="239" spans="1:16" ht="36.75" customHeight="1" x14ac:dyDescent="0.25">
      <c r="A239" s="489" t="s">
        <v>450</v>
      </c>
      <c r="B239" s="489"/>
      <c r="C239" s="489"/>
      <c r="D239" s="489"/>
      <c r="E239" s="489"/>
      <c r="F239" s="489"/>
      <c r="G239" s="489"/>
      <c r="H239" s="259" t="s">
        <v>496</v>
      </c>
      <c r="I239" s="259" t="s">
        <v>496</v>
      </c>
      <c r="J239" s="259" t="s">
        <v>496</v>
      </c>
      <c r="K239" s="259" t="s">
        <v>496</v>
      </c>
      <c r="L239" s="259" t="s">
        <v>496</v>
      </c>
      <c r="M239" s="259" t="s">
        <v>496</v>
      </c>
      <c r="N239" s="259" t="s">
        <v>496</v>
      </c>
      <c r="O239" s="259" t="s">
        <v>496</v>
      </c>
      <c r="P239" s="259" t="s">
        <v>496</v>
      </c>
    </row>
    <row r="240" spans="1:16" ht="15.75" x14ac:dyDescent="0.25">
      <c r="A240" s="217"/>
      <c r="B240" s="221"/>
      <c r="C240" s="93">
        <v>400</v>
      </c>
      <c r="D240" s="93">
        <v>442.7</v>
      </c>
      <c r="E240" s="93">
        <v>1</v>
      </c>
      <c r="F240" s="259" t="s">
        <v>496</v>
      </c>
      <c r="G240" s="259" t="s">
        <v>496</v>
      </c>
      <c r="H240" s="259" t="s">
        <v>496</v>
      </c>
      <c r="I240" s="259" t="s">
        <v>496</v>
      </c>
      <c r="J240" s="259" t="s">
        <v>496</v>
      </c>
      <c r="K240" s="259" t="s">
        <v>496</v>
      </c>
      <c r="L240" s="259" t="s">
        <v>496</v>
      </c>
      <c r="M240" s="259" t="s">
        <v>496</v>
      </c>
      <c r="N240" s="259" t="s">
        <v>496</v>
      </c>
      <c r="O240" s="259" t="s">
        <v>496</v>
      </c>
      <c r="P240" s="259" t="s">
        <v>496</v>
      </c>
    </row>
    <row r="241" spans="1:16" ht="52.5" customHeight="1" x14ac:dyDescent="0.25">
      <c r="A241" s="495" t="s">
        <v>451</v>
      </c>
      <c r="B241" s="496"/>
      <c r="C241" s="496"/>
      <c r="D241" s="496"/>
      <c r="E241" s="496"/>
      <c r="F241" s="496"/>
      <c r="G241" s="497"/>
      <c r="H241" s="259" t="s">
        <v>496</v>
      </c>
      <c r="I241" s="259" t="s">
        <v>496</v>
      </c>
      <c r="J241" s="259" t="s">
        <v>496</v>
      </c>
      <c r="K241" s="259" t="s">
        <v>496</v>
      </c>
      <c r="L241" s="259" t="s">
        <v>496</v>
      </c>
      <c r="M241" s="259" t="s">
        <v>496</v>
      </c>
      <c r="N241" s="259" t="s">
        <v>496</v>
      </c>
      <c r="O241" s="259" t="s">
        <v>496</v>
      </c>
      <c r="P241" s="259" t="s">
        <v>496</v>
      </c>
    </row>
    <row r="242" spans="1:16" ht="15.75" x14ac:dyDescent="0.25">
      <c r="A242" s="217"/>
      <c r="B242" s="221"/>
      <c r="C242" s="93">
        <v>0.94</v>
      </c>
      <c r="D242" s="93">
        <v>0.96</v>
      </c>
      <c r="E242" s="93">
        <f>D242/C242</f>
        <v>1.0212765957446808</v>
      </c>
      <c r="F242" s="259" t="s">
        <v>496</v>
      </c>
      <c r="G242" s="259" t="s">
        <v>496</v>
      </c>
      <c r="H242" s="259" t="s">
        <v>496</v>
      </c>
      <c r="I242" s="259" t="s">
        <v>496</v>
      </c>
      <c r="J242" s="259" t="s">
        <v>496</v>
      </c>
      <c r="K242" s="259" t="s">
        <v>496</v>
      </c>
      <c r="L242" s="259" t="s">
        <v>496</v>
      </c>
      <c r="M242" s="259" t="s">
        <v>496</v>
      </c>
      <c r="N242" s="259" t="s">
        <v>496</v>
      </c>
      <c r="O242" s="259" t="s">
        <v>496</v>
      </c>
      <c r="P242" s="259" t="s">
        <v>496</v>
      </c>
    </row>
    <row r="243" spans="1:16" ht="29.25" x14ac:dyDescent="0.25">
      <c r="A243" s="217"/>
      <c r="B243" s="346" t="s">
        <v>539</v>
      </c>
      <c r="C243" s="93" t="s">
        <v>496</v>
      </c>
      <c r="D243" s="93" t="s">
        <v>496</v>
      </c>
      <c r="E243" s="93" t="s">
        <v>496</v>
      </c>
      <c r="F243" s="307">
        <v>1</v>
      </c>
      <c r="G243" s="259" t="s">
        <v>496</v>
      </c>
      <c r="H243" s="259" t="s">
        <v>496</v>
      </c>
      <c r="I243" s="259" t="s">
        <v>496</v>
      </c>
      <c r="J243" s="259" t="s">
        <v>496</v>
      </c>
      <c r="K243" s="259" t="s">
        <v>496</v>
      </c>
      <c r="L243" s="259" t="s">
        <v>496</v>
      </c>
      <c r="M243" s="259" t="s">
        <v>496</v>
      </c>
      <c r="N243" s="259" t="s">
        <v>496</v>
      </c>
      <c r="O243" s="259" t="s">
        <v>496</v>
      </c>
      <c r="P243" s="259" t="s">
        <v>496</v>
      </c>
    </row>
    <row r="244" spans="1:16" ht="29.25" customHeight="1" x14ac:dyDescent="0.25">
      <c r="A244" s="175"/>
      <c r="B244" s="58" t="s">
        <v>509</v>
      </c>
      <c r="C244" s="259" t="s">
        <v>496</v>
      </c>
      <c r="D244" s="259" t="s">
        <v>496</v>
      </c>
      <c r="E244" s="259" t="s">
        <v>496</v>
      </c>
      <c r="F244" s="259" t="s">
        <v>496</v>
      </c>
      <c r="G244" s="259" t="s">
        <v>496</v>
      </c>
      <c r="H244" s="186">
        <v>2</v>
      </c>
      <c r="I244" s="186">
        <v>2</v>
      </c>
      <c r="J244" s="187">
        <f>I244/H244</f>
        <v>1</v>
      </c>
      <c r="K244" s="259" t="s">
        <v>496</v>
      </c>
      <c r="L244" s="259" t="s">
        <v>496</v>
      </c>
      <c r="M244" s="259" t="s">
        <v>496</v>
      </c>
      <c r="N244" s="259" t="s">
        <v>496</v>
      </c>
      <c r="O244" s="259" t="s">
        <v>496</v>
      </c>
      <c r="P244" s="259" t="s">
        <v>496</v>
      </c>
    </row>
    <row r="245" spans="1:16" ht="15.75" x14ac:dyDescent="0.25">
      <c r="A245" s="299">
        <v>11</v>
      </c>
      <c r="B245" s="510" t="s">
        <v>506</v>
      </c>
      <c r="C245" s="437"/>
      <c r="D245" s="437"/>
      <c r="E245" s="437"/>
      <c r="F245" s="437"/>
      <c r="G245" s="437"/>
      <c r="H245" s="437"/>
      <c r="I245" s="437"/>
      <c r="J245" s="437"/>
      <c r="K245" s="437"/>
      <c r="L245" s="437"/>
      <c r="M245" s="437"/>
      <c r="N245" s="437"/>
      <c r="O245" s="437"/>
      <c r="P245" s="438"/>
    </row>
    <row r="246" spans="1:16" x14ac:dyDescent="0.25">
      <c r="A246" s="498" t="s">
        <v>452</v>
      </c>
      <c r="B246" s="499"/>
      <c r="C246" s="499"/>
      <c r="D246" s="499"/>
      <c r="E246" s="499"/>
      <c r="F246" s="499"/>
      <c r="G246" s="500"/>
      <c r="H246" s="259" t="s">
        <v>496</v>
      </c>
      <c r="I246" s="259" t="s">
        <v>496</v>
      </c>
      <c r="J246" s="259" t="s">
        <v>496</v>
      </c>
      <c r="K246" s="259" t="s">
        <v>496</v>
      </c>
      <c r="L246" s="259" t="s">
        <v>496</v>
      </c>
      <c r="M246" s="259" t="s">
        <v>496</v>
      </c>
      <c r="N246" s="259" t="s">
        <v>496</v>
      </c>
      <c r="O246" s="259" t="s">
        <v>496</v>
      </c>
      <c r="P246" s="259" t="s">
        <v>496</v>
      </c>
    </row>
    <row r="247" spans="1:16" ht="15.75" x14ac:dyDescent="0.25">
      <c r="A247" s="223"/>
      <c r="B247" s="222"/>
      <c r="C247" s="93">
        <v>5</v>
      </c>
      <c r="D247" s="93">
        <v>3</v>
      </c>
      <c r="E247" s="71">
        <f>D247/C247</f>
        <v>0.6</v>
      </c>
      <c r="F247" s="259" t="s">
        <v>496</v>
      </c>
      <c r="G247" s="259" t="s">
        <v>496</v>
      </c>
      <c r="H247" s="259" t="s">
        <v>496</v>
      </c>
      <c r="I247" s="259" t="s">
        <v>496</v>
      </c>
      <c r="J247" s="259" t="s">
        <v>496</v>
      </c>
      <c r="K247" s="259" t="s">
        <v>496</v>
      </c>
      <c r="L247" s="259" t="s">
        <v>496</v>
      </c>
      <c r="M247" s="259" t="s">
        <v>496</v>
      </c>
      <c r="N247" s="259" t="s">
        <v>496</v>
      </c>
      <c r="O247" s="259" t="s">
        <v>496</v>
      </c>
      <c r="P247" s="259" t="s">
        <v>496</v>
      </c>
    </row>
    <row r="248" spans="1:16" ht="39" customHeight="1" x14ac:dyDescent="0.25">
      <c r="A248" s="498" t="s">
        <v>453</v>
      </c>
      <c r="B248" s="501"/>
      <c r="C248" s="501"/>
      <c r="D248" s="501"/>
      <c r="E248" s="501"/>
      <c r="F248" s="501"/>
      <c r="G248" s="502"/>
      <c r="H248" s="259" t="s">
        <v>496</v>
      </c>
      <c r="I248" s="259" t="s">
        <v>496</v>
      </c>
      <c r="J248" s="259" t="s">
        <v>496</v>
      </c>
      <c r="K248" s="259" t="s">
        <v>496</v>
      </c>
      <c r="L248" s="259" t="s">
        <v>496</v>
      </c>
      <c r="M248" s="259" t="s">
        <v>496</v>
      </c>
      <c r="N248" s="259" t="s">
        <v>496</v>
      </c>
      <c r="O248" s="259" t="s">
        <v>496</v>
      </c>
      <c r="P248" s="259" t="s">
        <v>496</v>
      </c>
    </row>
    <row r="249" spans="1:16" ht="15.75" x14ac:dyDescent="0.25">
      <c r="A249" s="223"/>
      <c r="B249" s="222"/>
      <c r="C249" s="93">
        <v>6</v>
      </c>
      <c r="D249" s="93">
        <v>19</v>
      </c>
      <c r="E249" s="93">
        <v>1</v>
      </c>
      <c r="F249" s="259" t="s">
        <v>496</v>
      </c>
      <c r="G249" s="259" t="s">
        <v>496</v>
      </c>
      <c r="H249" s="259" t="s">
        <v>496</v>
      </c>
      <c r="I249" s="259" t="s">
        <v>496</v>
      </c>
      <c r="J249" s="259" t="s">
        <v>496</v>
      </c>
      <c r="K249" s="259" t="s">
        <v>496</v>
      </c>
      <c r="L249" s="259" t="s">
        <v>496</v>
      </c>
      <c r="M249" s="259" t="s">
        <v>496</v>
      </c>
      <c r="N249" s="259" t="s">
        <v>496</v>
      </c>
      <c r="O249" s="259" t="s">
        <v>496</v>
      </c>
      <c r="P249" s="259" t="s">
        <v>496</v>
      </c>
    </row>
    <row r="250" spans="1:16" x14ac:dyDescent="0.25">
      <c r="A250" s="498" t="s">
        <v>510</v>
      </c>
      <c r="B250" s="501"/>
      <c r="C250" s="501"/>
      <c r="D250" s="501"/>
      <c r="E250" s="501"/>
      <c r="F250" s="501"/>
      <c r="G250" s="502"/>
      <c r="H250" s="259"/>
      <c r="I250" s="259"/>
      <c r="J250" s="259"/>
      <c r="K250" s="259"/>
      <c r="L250" s="259"/>
      <c r="M250" s="259"/>
      <c r="N250" s="259"/>
      <c r="O250" s="259"/>
      <c r="P250" s="259"/>
    </row>
    <row r="251" spans="1:16" ht="15.75" x14ac:dyDescent="0.25">
      <c r="A251" s="304"/>
      <c r="B251" s="305"/>
      <c r="C251" s="300">
        <v>9200</v>
      </c>
      <c r="D251" s="300">
        <v>9350</v>
      </c>
      <c r="E251" s="300">
        <v>1</v>
      </c>
      <c r="F251" s="301"/>
      <c r="G251" s="302"/>
      <c r="H251" s="259"/>
      <c r="I251" s="259"/>
      <c r="J251" s="259"/>
      <c r="K251" s="259"/>
      <c r="L251" s="259"/>
      <c r="M251" s="259"/>
      <c r="N251" s="259"/>
      <c r="O251" s="259"/>
      <c r="P251" s="259"/>
    </row>
    <row r="252" spans="1:16" ht="29.25" x14ac:dyDescent="0.25">
      <c r="A252" s="304"/>
      <c r="B252" s="308" t="s">
        <v>540</v>
      </c>
      <c r="C252" s="300" t="s">
        <v>496</v>
      </c>
      <c r="D252" s="300" t="s">
        <v>496</v>
      </c>
      <c r="E252" s="300" t="s">
        <v>496</v>
      </c>
      <c r="F252" s="347">
        <v>1</v>
      </c>
      <c r="G252" s="302" t="s">
        <v>496</v>
      </c>
      <c r="H252" s="259" t="s">
        <v>496</v>
      </c>
      <c r="I252" s="259" t="s">
        <v>496</v>
      </c>
      <c r="J252" s="259" t="s">
        <v>496</v>
      </c>
      <c r="K252" s="259" t="s">
        <v>496</v>
      </c>
      <c r="L252" s="259" t="s">
        <v>496</v>
      </c>
      <c r="M252" s="259" t="s">
        <v>496</v>
      </c>
      <c r="N252" s="259" t="s">
        <v>496</v>
      </c>
      <c r="O252" s="259" t="s">
        <v>496</v>
      </c>
      <c r="P252" s="259" t="s">
        <v>496</v>
      </c>
    </row>
    <row r="253" spans="1:16" ht="29.25" x14ac:dyDescent="0.25">
      <c r="A253" s="304"/>
      <c r="B253" s="306" t="s">
        <v>511</v>
      </c>
      <c r="C253" s="300" t="s">
        <v>496</v>
      </c>
      <c r="D253" s="300" t="s">
        <v>496</v>
      </c>
      <c r="E253" s="300" t="s">
        <v>496</v>
      </c>
      <c r="F253" s="301" t="s">
        <v>496</v>
      </c>
      <c r="G253" s="302" t="s">
        <v>496</v>
      </c>
      <c r="H253" s="307">
        <v>3</v>
      </c>
      <c r="I253" s="307">
        <v>2</v>
      </c>
      <c r="J253" s="307">
        <v>0.87</v>
      </c>
      <c r="K253" s="259" t="s">
        <v>496</v>
      </c>
      <c r="L253" s="259" t="s">
        <v>496</v>
      </c>
      <c r="M253" s="259" t="s">
        <v>496</v>
      </c>
      <c r="N253" s="259" t="s">
        <v>496</v>
      </c>
      <c r="O253" s="259" t="s">
        <v>496</v>
      </c>
      <c r="P253" s="259" t="s">
        <v>496</v>
      </c>
    </row>
    <row r="254" spans="1:16" x14ac:dyDescent="0.25">
      <c r="A254" s="299">
        <v>12</v>
      </c>
      <c r="B254" s="511" t="s">
        <v>507</v>
      </c>
      <c r="C254" s="444"/>
      <c r="D254" s="444"/>
      <c r="E254" s="444"/>
      <c r="F254" s="444"/>
      <c r="G254" s="444"/>
      <c r="H254" s="444"/>
      <c r="I254" s="444"/>
      <c r="J254" s="444"/>
      <c r="K254" s="444"/>
      <c r="L254" s="444"/>
      <c r="M254" s="444"/>
      <c r="N254" s="444"/>
      <c r="O254" s="444"/>
      <c r="P254" s="445"/>
    </row>
    <row r="255" spans="1:16" x14ac:dyDescent="0.25">
      <c r="A255" s="498" t="s">
        <v>510</v>
      </c>
      <c r="B255" s="501"/>
      <c r="C255" s="501"/>
      <c r="D255" s="501"/>
      <c r="E255" s="501"/>
      <c r="F255" s="501"/>
      <c r="G255" s="501"/>
      <c r="H255" s="275"/>
      <c r="I255" s="275"/>
      <c r="J255" s="275"/>
      <c r="K255" s="275"/>
      <c r="L255" s="275"/>
      <c r="M255" s="275"/>
      <c r="N255" s="275"/>
      <c r="O255" s="275"/>
      <c r="P255" s="276"/>
    </row>
    <row r="256" spans="1:16" ht="15.75" x14ac:dyDescent="0.25">
      <c r="A256" s="304"/>
      <c r="B256" s="306"/>
      <c r="C256" s="300">
        <v>9200</v>
      </c>
      <c r="D256" s="300">
        <v>9350</v>
      </c>
      <c r="E256" s="300">
        <v>1</v>
      </c>
      <c r="F256" s="275"/>
      <c r="G256" s="275"/>
      <c r="H256" s="275"/>
      <c r="I256" s="275"/>
      <c r="J256" s="275"/>
      <c r="K256" s="275"/>
      <c r="L256" s="275"/>
      <c r="M256" s="275"/>
      <c r="N256" s="275"/>
      <c r="O256" s="275"/>
      <c r="P256" s="276"/>
    </row>
    <row r="257" spans="1:16" ht="33" customHeight="1" x14ac:dyDescent="0.25">
      <c r="A257" s="498" t="s">
        <v>454</v>
      </c>
      <c r="B257" s="501"/>
      <c r="C257" s="501"/>
      <c r="D257" s="501"/>
      <c r="E257" s="501"/>
      <c r="F257" s="501"/>
      <c r="G257" s="502"/>
      <c r="H257" s="259" t="s">
        <v>496</v>
      </c>
      <c r="I257" s="259" t="s">
        <v>496</v>
      </c>
      <c r="J257" s="259" t="s">
        <v>496</v>
      </c>
      <c r="K257" s="259" t="s">
        <v>496</v>
      </c>
      <c r="L257" s="259" t="s">
        <v>496</v>
      </c>
      <c r="M257" s="259" t="s">
        <v>496</v>
      </c>
      <c r="N257" s="259" t="s">
        <v>496</v>
      </c>
      <c r="O257" s="259" t="s">
        <v>496</v>
      </c>
      <c r="P257" s="259" t="s">
        <v>496</v>
      </c>
    </row>
    <row r="258" spans="1:16" ht="15.75" x14ac:dyDescent="0.25">
      <c r="A258" s="223"/>
      <c r="B258" s="222"/>
      <c r="C258" s="93">
        <v>6</v>
      </c>
      <c r="D258" s="93">
        <v>7</v>
      </c>
      <c r="E258" s="93">
        <v>1</v>
      </c>
      <c r="F258" s="259" t="s">
        <v>496</v>
      </c>
      <c r="G258" s="259" t="s">
        <v>496</v>
      </c>
      <c r="H258" s="259" t="s">
        <v>496</v>
      </c>
      <c r="I258" s="259" t="s">
        <v>496</v>
      </c>
      <c r="J258" s="259" t="s">
        <v>496</v>
      </c>
      <c r="K258" s="259" t="s">
        <v>496</v>
      </c>
      <c r="L258" s="259" t="s">
        <v>496</v>
      </c>
      <c r="M258" s="259" t="s">
        <v>496</v>
      </c>
      <c r="N258" s="259" t="s">
        <v>496</v>
      </c>
      <c r="O258" s="259" t="s">
        <v>496</v>
      </c>
      <c r="P258" s="259" t="s">
        <v>496</v>
      </c>
    </row>
    <row r="259" spans="1:16" ht="46.5" customHeight="1" x14ac:dyDescent="0.25">
      <c r="A259" s="498" t="s">
        <v>455</v>
      </c>
      <c r="B259" s="501"/>
      <c r="C259" s="501"/>
      <c r="D259" s="501"/>
      <c r="E259" s="501"/>
      <c r="F259" s="501"/>
      <c r="G259" s="502"/>
      <c r="H259" s="259" t="s">
        <v>496</v>
      </c>
      <c r="I259" s="259" t="s">
        <v>496</v>
      </c>
      <c r="J259" s="259" t="s">
        <v>496</v>
      </c>
      <c r="K259" s="259" t="s">
        <v>496</v>
      </c>
      <c r="L259" s="259" t="s">
        <v>496</v>
      </c>
      <c r="M259" s="259" t="s">
        <v>496</v>
      </c>
      <c r="N259" s="259" t="s">
        <v>496</v>
      </c>
      <c r="O259" s="259" t="s">
        <v>496</v>
      </c>
      <c r="P259" s="259" t="s">
        <v>496</v>
      </c>
    </row>
    <row r="260" spans="1:16" ht="15.75" x14ac:dyDescent="0.25">
      <c r="A260" s="223"/>
      <c r="B260" s="222"/>
      <c r="C260" s="93">
        <v>6</v>
      </c>
      <c r="D260" s="93">
        <v>13.7</v>
      </c>
      <c r="E260" s="93">
        <v>1</v>
      </c>
      <c r="F260" s="259" t="s">
        <v>496</v>
      </c>
      <c r="G260" s="259" t="s">
        <v>496</v>
      </c>
      <c r="H260" s="259" t="s">
        <v>496</v>
      </c>
      <c r="I260" s="259" t="s">
        <v>496</v>
      </c>
      <c r="J260" s="259" t="s">
        <v>496</v>
      </c>
      <c r="K260" s="259" t="s">
        <v>496</v>
      </c>
      <c r="L260" s="259" t="s">
        <v>496</v>
      </c>
      <c r="M260" s="259" t="s">
        <v>496</v>
      </c>
      <c r="N260" s="259" t="s">
        <v>496</v>
      </c>
      <c r="O260" s="259" t="s">
        <v>496</v>
      </c>
      <c r="P260" s="259" t="s">
        <v>496</v>
      </c>
    </row>
    <row r="261" spans="1:16" ht="29.25" x14ac:dyDescent="0.25">
      <c r="A261" s="304"/>
      <c r="B261" s="308" t="s">
        <v>541</v>
      </c>
      <c r="C261" s="300" t="s">
        <v>496</v>
      </c>
      <c r="D261" s="300" t="s">
        <v>496</v>
      </c>
      <c r="E261" s="300" t="s">
        <v>496</v>
      </c>
      <c r="F261" s="347">
        <v>1</v>
      </c>
      <c r="G261" s="302" t="s">
        <v>496</v>
      </c>
      <c r="H261" s="259" t="s">
        <v>496</v>
      </c>
      <c r="I261" s="259" t="s">
        <v>496</v>
      </c>
      <c r="J261" s="259" t="s">
        <v>496</v>
      </c>
      <c r="K261" s="259" t="s">
        <v>496</v>
      </c>
      <c r="L261" s="259" t="s">
        <v>496</v>
      </c>
      <c r="M261" s="259" t="s">
        <v>496</v>
      </c>
      <c r="N261" s="259" t="s">
        <v>496</v>
      </c>
      <c r="O261" s="259" t="s">
        <v>496</v>
      </c>
      <c r="P261" s="259" t="s">
        <v>496</v>
      </c>
    </row>
    <row r="262" spans="1:16" ht="29.25" x14ac:dyDescent="0.25">
      <c r="A262" s="304"/>
      <c r="B262" s="306" t="s">
        <v>512</v>
      </c>
      <c r="C262" s="300" t="s">
        <v>496</v>
      </c>
      <c r="D262" s="300" t="s">
        <v>496</v>
      </c>
      <c r="E262" s="300" t="s">
        <v>496</v>
      </c>
      <c r="F262" s="301" t="s">
        <v>496</v>
      </c>
      <c r="G262" s="302" t="s">
        <v>496</v>
      </c>
      <c r="H262" s="307">
        <v>3</v>
      </c>
      <c r="I262" s="307">
        <v>3</v>
      </c>
      <c r="J262" s="307">
        <v>1</v>
      </c>
      <c r="K262" s="259" t="s">
        <v>496</v>
      </c>
      <c r="L262" s="259" t="s">
        <v>496</v>
      </c>
      <c r="M262" s="259" t="s">
        <v>496</v>
      </c>
      <c r="N262" s="259" t="s">
        <v>496</v>
      </c>
      <c r="O262" s="259" t="s">
        <v>496</v>
      </c>
      <c r="P262" s="259" t="s">
        <v>496</v>
      </c>
    </row>
    <row r="263" spans="1:16" x14ac:dyDescent="0.25">
      <c r="A263" s="299">
        <v>13</v>
      </c>
      <c r="B263" s="511" t="s">
        <v>513</v>
      </c>
      <c r="C263" s="444"/>
      <c r="D263" s="444"/>
      <c r="E263" s="444"/>
      <c r="F263" s="444"/>
      <c r="G263" s="444"/>
      <c r="H263" s="444"/>
      <c r="I263" s="444"/>
      <c r="J263" s="444"/>
      <c r="K263" s="444"/>
      <c r="L263" s="444"/>
      <c r="M263" s="444"/>
      <c r="N263" s="444"/>
      <c r="O263" s="444"/>
      <c r="P263" s="445"/>
    </row>
    <row r="264" spans="1:16" ht="34.5" customHeight="1" x14ac:dyDescent="0.25">
      <c r="A264" s="498" t="s">
        <v>456</v>
      </c>
      <c r="B264" s="501"/>
      <c r="C264" s="501"/>
      <c r="D264" s="501"/>
      <c r="E264" s="501"/>
      <c r="F264" s="501"/>
      <c r="G264" s="502"/>
      <c r="H264" s="259" t="s">
        <v>496</v>
      </c>
      <c r="I264" s="259" t="s">
        <v>496</v>
      </c>
      <c r="J264" s="259" t="s">
        <v>496</v>
      </c>
      <c r="K264" s="259" t="s">
        <v>496</v>
      </c>
      <c r="L264" s="259" t="s">
        <v>496</v>
      </c>
      <c r="M264" s="259" t="s">
        <v>496</v>
      </c>
      <c r="N264" s="259" t="s">
        <v>496</v>
      </c>
      <c r="O264" s="259" t="s">
        <v>496</v>
      </c>
      <c r="P264" s="259" t="s">
        <v>496</v>
      </c>
    </row>
    <row r="265" spans="1:16" ht="15.75" x14ac:dyDescent="0.25">
      <c r="A265" s="217"/>
      <c r="B265" s="221"/>
      <c r="C265" s="93">
        <v>3</v>
      </c>
      <c r="D265" s="93">
        <v>5</v>
      </c>
      <c r="E265" s="93">
        <v>1</v>
      </c>
      <c r="F265" s="259" t="s">
        <v>496</v>
      </c>
      <c r="G265" s="259" t="s">
        <v>496</v>
      </c>
      <c r="H265" s="259" t="s">
        <v>496</v>
      </c>
      <c r="I265" s="259" t="s">
        <v>496</v>
      </c>
      <c r="J265" s="259" t="s">
        <v>496</v>
      </c>
      <c r="K265" s="259" t="s">
        <v>496</v>
      </c>
      <c r="L265" s="259" t="s">
        <v>496</v>
      </c>
      <c r="M265" s="259" t="s">
        <v>496</v>
      </c>
      <c r="N265" s="259" t="s">
        <v>496</v>
      </c>
      <c r="O265" s="259" t="s">
        <v>496</v>
      </c>
      <c r="P265" s="259" t="s">
        <v>496</v>
      </c>
    </row>
    <row r="266" spans="1:16" ht="49.5" customHeight="1" x14ac:dyDescent="0.25">
      <c r="A266" s="498" t="s">
        <v>457</v>
      </c>
      <c r="B266" s="501"/>
      <c r="C266" s="501"/>
      <c r="D266" s="501"/>
      <c r="E266" s="501"/>
      <c r="F266" s="501"/>
      <c r="G266" s="502"/>
      <c r="H266" s="259" t="s">
        <v>496</v>
      </c>
      <c r="I266" s="259" t="s">
        <v>496</v>
      </c>
      <c r="J266" s="259" t="s">
        <v>496</v>
      </c>
      <c r="K266" s="259" t="s">
        <v>496</v>
      </c>
      <c r="L266" s="259" t="s">
        <v>496</v>
      </c>
      <c r="M266" s="259" t="s">
        <v>496</v>
      </c>
      <c r="N266" s="259" t="s">
        <v>496</v>
      </c>
      <c r="O266" s="259" t="s">
        <v>496</v>
      </c>
      <c r="P266" s="259" t="s">
        <v>496</v>
      </c>
    </row>
    <row r="267" spans="1:16" ht="15.75" x14ac:dyDescent="0.25">
      <c r="A267" s="217"/>
      <c r="B267" s="221"/>
      <c r="C267" s="93">
        <v>8</v>
      </c>
      <c r="D267" s="356">
        <v>61.8</v>
      </c>
      <c r="E267" s="93">
        <v>1</v>
      </c>
      <c r="F267" s="259" t="s">
        <v>496</v>
      </c>
      <c r="G267" s="259" t="s">
        <v>496</v>
      </c>
      <c r="H267" s="259" t="s">
        <v>496</v>
      </c>
      <c r="I267" s="259" t="s">
        <v>496</v>
      </c>
      <c r="J267" s="259" t="s">
        <v>496</v>
      </c>
      <c r="K267" s="259" t="s">
        <v>496</v>
      </c>
      <c r="L267" s="259" t="s">
        <v>496</v>
      </c>
      <c r="M267" s="259" t="s">
        <v>496</v>
      </c>
      <c r="N267" s="259" t="s">
        <v>496</v>
      </c>
      <c r="O267" s="259" t="s">
        <v>496</v>
      </c>
      <c r="P267" s="259" t="s">
        <v>496</v>
      </c>
    </row>
    <row r="268" spans="1:16" x14ac:dyDescent="0.25">
      <c r="A268" s="498" t="s">
        <v>510</v>
      </c>
      <c r="B268" s="434"/>
      <c r="C268" s="434"/>
      <c r="D268" s="434"/>
      <c r="E268" s="434"/>
      <c r="F268" s="434"/>
      <c r="G268" s="435"/>
      <c r="H268" s="259"/>
      <c r="I268" s="259"/>
      <c r="J268" s="259"/>
      <c r="K268" s="259"/>
      <c r="L268" s="259"/>
      <c r="M268" s="259"/>
      <c r="N268" s="259"/>
      <c r="O268" s="259"/>
      <c r="P268" s="259"/>
    </row>
    <row r="269" spans="1:16" ht="15.75" x14ac:dyDescent="0.25">
      <c r="A269" s="299"/>
      <c r="B269" s="274"/>
      <c r="C269" s="300">
        <v>9200</v>
      </c>
      <c r="D269" s="300">
        <v>9350</v>
      </c>
      <c r="E269" s="300">
        <v>1</v>
      </c>
      <c r="F269" s="301"/>
      <c r="G269" s="302"/>
      <c r="H269" s="259"/>
      <c r="I269" s="259"/>
      <c r="J269" s="259"/>
      <c r="K269" s="259"/>
      <c r="L269" s="259"/>
      <c r="M269" s="259"/>
      <c r="N269" s="259"/>
      <c r="O269" s="259"/>
      <c r="P269" s="259"/>
    </row>
    <row r="270" spans="1:16" ht="29.25" x14ac:dyDescent="0.25">
      <c r="A270" s="299"/>
      <c r="B270" s="308" t="s">
        <v>542</v>
      </c>
      <c r="C270" s="300" t="s">
        <v>496</v>
      </c>
      <c r="D270" s="300" t="s">
        <v>496</v>
      </c>
      <c r="E270" s="300" t="s">
        <v>496</v>
      </c>
      <c r="F270" s="347">
        <v>1</v>
      </c>
      <c r="G270" s="302" t="s">
        <v>496</v>
      </c>
      <c r="H270" s="259" t="s">
        <v>496</v>
      </c>
      <c r="I270" s="259" t="s">
        <v>496</v>
      </c>
      <c r="J270" s="259" t="s">
        <v>496</v>
      </c>
      <c r="K270" s="259" t="s">
        <v>496</v>
      </c>
      <c r="L270" s="259" t="s">
        <v>496</v>
      </c>
      <c r="M270" s="259" t="s">
        <v>496</v>
      </c>
      <c r="N270" s="259" t="s">
        <v>496</v>
      </c>
      <c r="O270" s="259" t="s">
        <v>496</v>
      </c>
      <c r="P270" s="259" t="s">
        <v>496</v>
      </c>
    </row>
    <row r="271" spans="1:16" ht="29.25" x14ac:dyDescent="0.25">
      <c r="A271" s="299"/>
      <c r="B271" s="306" t="s">
        <v>514</v>
      </c>
      <c r="C271" s="300" t="s">
        <v>496</v>
      </c>
      <c r="D271" s="300" t="s">
        <v>496</v>
      </c>
      <c r="E271" s="300" t="s">
        <v>496</v>
      </c>
      <c r="F271" s="301" t="s">
        <v>496</v>
      </c>
      <c r="G271" s="302" t="s">
        <v>496</v>
      </c>
      <c r="H271" s="307">
        <v>3</v>
      </c>
      <c r="I271" s="307">
        <v>3</v>
      </c>
      <c r="J271" s="307">
        <v>1</v>
      </c>
      <c r="K271" s="259" t="s">
        <v>496</v>
      </c>
      <c r="L271" s="259" t="s">
        <v>496</v>
      </c>
      <c r="M271" s="259" t="s">
        <v>496</v>
      </c>
      <c r="N271" s="259" t="s">
        <v>496</v>
      </c>
      <c r="O271" s="259" t="s">
        <v>496</v>
      </c>
      <c r="P271" s="259" t="s">
        <v>496</v>
      </c>
    </row>
    <row r="272" spans="1:16" x14ac:dyDescent="0.25">
      <c r="A272" s="299">
        <v>14</v>
      </c>
      <c r="B272" s="511" t="s">
        <v>498</v>
      </c>
      <c r="C272" s="444"/>
      <c r="D272" s="444"/>
      <c r="E272" s="444"/>
      <c r="F272" s="444"/>
      <c r="G272" s="444"/>
      <c r="H272" s="444"/>
      <c r="I272" s="444"/>
      <c r="J272" s="444"/>
      <c r="K272" s="444"/>
      <c r="L272" s="444"/>
      <c r="M272" s="444"/>
      <c r="N272" s="444"/>
      <c r="O272" s="444"/>
      <c r="P272" s="445"/>
    </row>
    <row r="273" spans="1:16" ht="33.75" customHeight="1" x14ac:dyDescent="0.25">
      <c r="A273" s="498" t="s">
        <v>515</v>
      </c>
      <c r="B273" s="434"/>
      <c r="C273" s="434"/>
      <c r="D273" s="434"/>
      <c r="E273" s="434"/>
      <c r="F273" s="434"/>
      <c r="G273" s="434"/>
      <c r="H273" s="275"/>
      <c r="I273" s="275"/>
      <c r="J273" s="275"/>
      <c r="K273" s="275"/>
      <c r="L273" s="275"/>
      <c r="M273" s="275"/>
      <c r="N273" s="275"/>
      <c r="O273" s="275"/>
      <c r="P273" s="276"/>
    </row>
    <row r="274" spans="1:16" ht="15.75" x14ac:dyDescent="0.25">
      <c r="A274" s="299"/>
      <c r="B274" s="306"/>
      <c r="C274" s="309">
        <v>97.3</v>
      </c>
      <c r="D274" s="309">
        <v>100.4</v>
      </c>
      <c r="E274" s="309">
        <v>1</v>
      </c>
      <c r="F274" s="275"/>
      <c r="G274" s="275"/>
      <c r="H274" s="275"/>
      <c r="I274" s="275"/>
      <c r="J274" s="275"/>
      <c r="K274" s="275"/>
      <c r="L274" s="275"/>
      <c r="M274" s="275"/>
      <c r="N274" s="275"/>
      <c r="O274" s="275"/>
      <c r="P274" s="276"/>
    </row>
    <row r="275" spans="1:16" x14ac:dyDescent="0.25">
      <c r="A275" s="498" t="s">
        <v>516</v>
      </c>
      <c r="B275" s="434"/>
      <c r="C275" s="434"/>
      <c r="D275" s="434"/>
      <c r="E275" s="434"/>
      <c r="F275" s="434"/>
      <c r="G275" s="434"/>
      <c r="H275" s="275"/>
      <c r="I275" s="275"/>
      <c r="J275" s="275"/>
      <c r="K275" s="275"/>
      <c r="L275" s="275"/>
      <c r="M275" s="275"/>
      <c r="N275" s="275"/>
      <c r="O275" s="275"/>
      <c r="P275" s="276"/>
    </row>
    <row r="276" spans="1:16" ht="15.75" x14ac:dyDescent="0.25">
      <c r="A276" s="299"/>
      <c r="B276" s="306"/>
      <c r="C276" s="309">
        <v>102</v>
      </c>
      <c r="D276" s="309">
        <v>107</v>
      </c>
      <c r="E276" s="309">
        <v>1</v>
      </c>
      <c r="F276" s="275"/>
      <c r="G276" s="275"/>
      <c r="H276" s="275"/>
      <c r="I276" s="275"/>
      <c r="J276" s="275"/>
      <c r="K276" s="275"/>
      <c r="L276" s="275"/>
      <c r="M276" s="275"/>
      <c r="N276" s="275"/>
      <c r="O276" s="275"/>
      <c r="P276" s="276"/>
    </row>
    <row r="277" spans="1:16" ht="53.25" customHeight="1" x14ac:dyDescent="0.25">
      <c r="A277" s="498" t="s">
        <v>458</v>
      </c>
      <c r="B277" s="434"/>
      <c r="C277" s="434"/>
      <c r="D277" s="434"/>
      <c r="E277" s="434"/>
      <c r="F277" s="434"/>
      <c r="G277" s="435"/>
      <c r="H277" s="259" t="s">
        <v>496</v>
      </c>
      <c r="I277" s="259" t="s">
        <v>496</v>
      </c>
      <c r="J277" s="259" t="s">
        <v>496</v>
      </c>
      <c r="K277" s="259" t="s">
        <v>496</v>
      </c>
      <c r="L277" s="259" t="s">
        <v>496</v>
      </c>
      <c r="M277" s="259" t="s">
        <v>496</v>
      </c>
      <c r="N277" s="259" t="s">
        <v>496</v>
      </c>
      <c r="O277" s="259" t="s">
        <v>496</v>
      </c>
      <c r="P277" s="259" t="s">
        <v>496</v>
      </c>
    </row>
    <row r="278" spans="1:16" ht="15.75" x14ac:dyDescent="0.25">
      <c r="A278" s="223"/>
      <c r="B278" s="222"/>
      <c r="C278" s="93">
        <v>400</v>
      </c>
      <c r="D278" s="93">
        <v>1697.7</v>
      </c>
      <c r="E278" s="93">
        <v>1</v>
      </c>
      <c r="F278" s="259" t="s">
        <v>496</v>
      </c>
      <c r="G278" s="259" t="s">
        <v>496</v>
      </c>
      <c r="H278" s="259" t="s">
        <v>496</v>
      </c>
      <c r="I278" s="259" t="s">
        <v>496</v>
      </c>
      <c r="J278" s="259" t="s">
        <v>496</v>
      </c>
      <c r="K278" s="259" t="s">
        <v>496</v>
      </c>
      <c r="L278" s="259" t="s">
        <v>496</v>
      </c>
      <c r="M278" s="259" t="s">
        <v>496</v>
      </c>
      <c r="N278" s="259" t="s">
        <v>496</v>
      </c>
      <c r="O278" s="259" t="s">
        <v>496</v>
      </c>
      <c r="P278" s="259" t="s">
        <v>496</v>
      </c>
    </row>
    <row r="279" spans="1:16" ht="29.25" x14ac:dyDescent="0.25">
      <c r="A279" s="299"/>
      <c r="B279" s="308" t="s">
        <v>543</v>
      </c>
      <c r="C279" s="300" t="s">
        <v>496</v>
      </c>
      <c r="D279" s="300" t="s">
        <v>496</v>
      </c>
      <c r="E279" s="300" t="s">
        <v>496</v>
      </c>
      <c r="F279" s="347">
        <v>1</v>
      </c>
      <c r="G279" s="302" t="s">
        <v>496</v>
      </c>
      <c r="H279" s="259" t="s">
        <v>496</v>
      </c>
      <c r="I279" s="259" t="s">
        <v>496</v>
      </c>
      <c r="J279" s="259" t="s">
        <v>496</v>
      </c>
      <c r="K279" s="259" t="s">
        <v>496</v>
      </c>
      <c r="L279" s="259" t="s">
        <v>496</v>
      </c>
      <c r="M279" s="259" t="s">
        <v>496</v>
      </c>
      <c r="N279" s="259" t="s">
        <v>496</v>
      </c>
      <c r="O279" s="259" t="s">
        <v>496</v>
      </c>
      <c r="P279" s="259" t="s">
        <v>496</v>
      </c>
    </row>
    <row r="280" spans="1:16" ht="29.25" x14ac:dyDescent="0.25">
      <c r="A280" s="299"/>
      <c r="B280" s="306" t="s">
        <v>517</v>
      </c>
      <c r="C280" s="300" t="s">
        <v>496</v>
      </c>
      <c r="D280" s="300" t="s">
        <v>496</v>
      </c>
      <c r="E280" s="300" t="s">
        <v>496</v>
      </c>
      <c r="F280" s="301" t="s">
        <v>496</v>
      </c>
      <c r="G280" s="302" t="s">
        <v>496</v>
      </c>
      <c r="H280" s="307">
        <v>3</v>
      </c>
      <c r="I280" s="307">
        <v>3</v>
      </c>
      <c r="J280" s="307">
        <v>1</v>
      </c>
      <c r="K280" s="259" t="s">
        <v>496</v>
      </c>
      <c r="L280" s="259" t="s">
        <v>496</v>
      </c>
      <c r="M280" s="259" t="s">
        <v>496</v>
      </c>
      <c r="N280" s="259" t="s">
        <v>496</v>
      </c>
      <c r="O280" s="259" t="s">
        <v>496</v>
      </c>
      <c r="P280" s="259" t="s">
        <v>496</v>
      </c>
    </row>
    <row r="281" spans="1:16" ht="28.5" x14ac:dyDescent="0.25">
      <c r="A281" s="217"/>
      <c r="B281" s="79" t="s">
        <v>459</v>
      </c>
      <c r="C281" s="259" t="s">
        <v>496</v>
      </c>
      <c r="D281" s="259" t="s">
        <v>496</v>
      </c>
      <c r="E281" s="259" t="s">
        <v>496</v>
      </c>
      <c r="F281" s="166">
        <f>(E240+E242+E247+E249+E258+E260+E265+E267+E278)/9</f>
        <v>0.95791962174940892</v>
      </c>
      <c r="G281" s="259" t="s">
        <v>496</v>
      </c>
      <c r="H281" s="259" t="s">
        <v>496</v>
      </c>
      <c r="I281" s="259" t="s">
        <v>496</v>
      </c>
      <c r="J281" s="259" t="s">
        <v>496</v>
      </c>
      <c r="K281" s="259" t="s">
        <v>496</v>
      </c>
      <c r="L281" s="259" t="s">
        <v>496</v>
      </c>
      <c r="M281" s="259" t="s">
        <v>496</v>
      </c>
      <c r="N281" s="259" t="s">
        <v>496</v>
      </c>
      <c r="O281" s="259" t="s">
        <v>496</v>
      </c>
      <c r="P281" s="259" t="s">
        <v>496</v>
      </c>
    </row>
    <row r="282" spans="1:16" ht="28.5" x14ac:dyDescent="0.25">
      <c r="A282" s="217"/>
      <c r="B282" s="79" t="s">
        <v>460</v>
      </c>
      <c r="C282" s="259" t="s">
        <v>496</v>
      </c>
      <c r="D282" s="259" t="s">
        <v>496</v>
      </c>
      <c r="E282" s="259" t="s">
        <v>496</v>
      </c>
      <c r="F282" s="259" t="s">
        <v>496</v>
      </c>
      <c r="G282" s="259" t="s">
        <v>496</v>
      </c>
      <c r="H282" s="224">
        <v>9</v>
      </c>
      <c r="I282" s="224">
        <v>8</v>
      </c>
      <c r="J282" s="225">
        <v>0.87</v>
      </c>
      <c r="K282" s="259" t="s">
        <v>496</v>
      </c>
      <c r="L282" s="259" t="s">
        <v>496</v>
      </c>
      <c r="M282" s="259" t="s">
        <v>496</v>
      </c>
      <c r="N282" s="259" t="s">
        <v>496</v>
      </c>
      <c r="O282" s="259" t="s">
        <v>496</v>
      </c>
      <c r="P282" s="259" t="s">
        <v>496</v>
      </c>
    </row>
    <row r="283" spans="1:16" ht="33.75" customHeight="1" x14ac:dyDescent="0.25">
      <c r="A283" s="311"/>
      <c r="B283" s="554" t="s">
        <v>462</v>
      </c>
      <c r="C283" s="555"/>
      <c r="D283" s="555"/>
      <c r="E283" s="555"/>
      <c r="F283" s="555"/>
      <c r="G283" s="555"/>
      <c r="H283" s="555"/>
      <c r="I283" s="555"/>
      <c r="J283" s="555"/>
      <c r="K283" s="555"/>
      <c r="L283" s="555"/>
      <c r="M283" s="555"/>
      <c r="N283" s="555"/>
      <c r="O283" s="555"/>
      <c r="P283" s="556"/>
    </row>
    <row r="284" spans="1:16" ht="26.25" customHeight="1" x14ac:dyDescent="0.25">
      <c r="A284" s="313">
        <v>15</v>
      </c>
      <c r="B284" s="546" t="s">
        <v>51</v>
      </c>
      <c r="C284" s="547"/>
      <c r="D284" s="547"/>
      <c r="E284" s="547"/>
      <c r="F284" s="547"/>
      <c r="G284" s="548"/>
      <c r="H284" s="312"/>
      <c r="I284" s="312"/>
      <c r="J284" s="312"/>
      <c r="K284" s="312"/>
      <c r="L284" s="312"/>
      <c r="M284" s="312"/>
      <c r="N284" s="312"/>
      <c r="O284" s="312"/>
      <c r="P284" s="312"/>
    </row>
    <row r="285" spans="1:16" ht="26.25" customHeight="1" x14ac:dyDescent="0.25">
      <c r="A285" s="543" t="s">
        <v>518</v>
      </c>
      <c r="B285" s="549"/>
      <c r="C285" s="549"/>
      <c r="D285" s="549"/>
      <c r="E285" s="549"/>
      <c r="F285" s="549"/>
      <c r="G285" s="550"/>
      <c r="H285" s="312"/>
      <c r="I285" s="312"/>
      <c r="J285" s="312"/>
      <c r="K285" s="312"/>
      <c r="L285" s="312"/>
      <c r="M285" s="312"/>
      <c r="N285" s="312"/>
      <c r="O285" s="312"/>
      <c r="P285" s="312"/>
    </row>
    <row r="286" spans="1:16" ht="26.25" customHeight="1" x14ac:dyDescent="0.25">
      <c r="A286" s="314"/>
      <c r="B286" s="315"/>
      <c r="C286" s="316">
        <v>93.4</v>
      </c>
      <c r="D286" s="316">
        <v>99.1</v>
      </c>
      <c r="E286" s="316">
        <v>1</v>
      </c>
      <c r="F286" s="316"/>
      <c r="G286" s="316"/>
      <c r="H286" s="312"/>
      <c r="I286" s="312"/>
      <c r="J286" s="312"/>
      <c r="K286" s="312"/>
      <c r="L286" s="312"/>
      <c r="M286" s="312"/>
      <c r="N286" s="312"/>
      <c r="O286" s="312"/>
      <c r="P286" s="312"/>
    </row>
    <row r="287" spans="1:16" ht="26.25" customHeight="1" x14ac:dyDescent="0.25">
      <c r="A287" s="543" t="s">
        <v>519</v>
      </c>
      <c r="B287" s="532"/>
      <c r="C287" s="532"/>
      <c r="D287" s="532"/>
      <c r="E287" s="532"/>
      <c r="F287" s="532"/>
      <c r="G287" s="533"/>
      <c r="H287" s="312"/>
      <c r="I287" s="312"/>
      <c r="J287" s="312"/>
      <c r="K287" s="312"/>
      <c r="L287" s="312"/>
      <c r="M287" s="312"/>
      <c r="N287" s="312"/>
      <c r="O287" s="312"/>
      <c r="P287" s="312"/>
    </row>
    <row r="288" spans="1:16" ht="26.25" customHeight="1" x14ac:dyDescent="0.25">
      <c r="A288" s="314"/>
      <c r="B288" s="315"/>
      <c r="C288" s="316">
        <v>102</v>
      </c>
      <c r="D288" s="316">
        <v>105.6</v>
      </c>
      <c r="E288" s="316">
        <v>1</v>
      </c>
      <c r="F288" s="316"/>
      <c r="G288" s="316"/>
      <c r="H288" s="312"/>
      <c r="I288" s="312"/>
      <c r="J288" s="312"/>
      <c r="K288" s="312"/>
      <c r="L288" s="312"/>
      <c r="M288" s="312"/>
      <c r="N288" s="312"/>
      <c r="O288" s="312"/>
      <c r="P288" s="312"/>
    </row>
    <row r="289" spans="1:16" ht="48.75" customHeight="1" x14ac:dyDescent="0.25">
      <c r="A289" s="543" t="s">
        <v>464</v>
      </c>
      <c r="B289" s="532"/>
      <c r="C289" s="532"/>
      <c r="D289" s="532"/>
      <c r="E289" s="532"/>
      <c r="F289" s="532"/>
      <c r="G289" s="533"/>
      <c r="H289" s="312"/>
      <c r="I289" s="312"/>
      <c r="J289" s="312"/>
      <c r="K289" s="312"/>
      <c r="L289" s="312"/>
      <c r="M289" s="312"/>
      <c r="N289" s="312"/>
      <c r="O289" s="312"/>
      <c r="P289" s="312"/>
    </row>
    <row r="290" spans="1:16" ht="22.5" customHeight="1" x14ac:dyDescent="0.25">
      <c r="A290" s="314"/>
      <c r="B290" s="315"/>
      <c r="C290" s="238">
        <v>105.7</v>
      </c>
      <c r="D290" s="238">
        <v>118.19</v>
      </c>
      <c r="E290" s="238">
        <v>1</v>
      </c>
      <c r="F290" s="316"/>
      <c r="G290" s="316"/>
      <c r="H290" s="312"/>
      <c r="I290" s="312"/>
      <c r="J290" s="312"/>
      <c r="K290" s="312"/>
      <c r="L290" s="312"/>
      <c r="M290" s="312"/>
      <c r="N290" s="312"/>
      <c r="O290" s="312"/>
      <c r="P290" s="312"/>
    </row>
    <row r="291" spans="1:16" ht="17.25" customHeight="1" x14ac:dyDescent="0.25">
      <c r="A291" s="543" t="s">
        <v>520</v>
      </c>
      <c r="B291" s="544"/>
      <c r="C291" s="544"/>
      <c r="D291" s="544"/>
      <c r="E291" s="544"/>
      <c r="F291" s="544"/>
      <c r="G291" s="545"/>
      <c r="H291" s="312"/>
      <c r="I291" s="312"/>
      <c r="J291" s="312"/>
      <c r="K291" s="312"/>
      <c r="L291" s="312"/>
      <c r="M291" s="312"/>
      <c r="N291" s="312"/>
      <c r="O291" s="312"/>
      <c r="P291" s="312"/>
    </row>
    <row r="292" spans="1:16" ht="21" customHeight="1" x14ac:dyDescent="0.25">
      <c r="A292" s="282"/>
      <c r="B292" s="283"/>
      <c r="C292" s="316">
        <v>2.8</v>
      </c>
      <c r="D292" s="316">
        <v>4.9000000000000004</v>
      </c>
      <c r="E292" s="316">
        <v>1</v>
      </c>
      <c r="F292" s="283"/>
      <c r="G292" s="283"/>
      <c r="H292" s="259" t="s">
        <v>496</v>
      </c>
      <c r="I292" s="259" t="s">
        <v>496</v>
      </c>
      <c r="J292" s="259" t="s">
        <v>496</v>
      </c>
      <c r="K292" s="259" t="s">
        <v>496</v>
      </c>
      <c r="L292" s="259" t="s">
        <v>496</v>
      </c>
      <c r="M292" s="259" t="s">
        <v>496</v>
      </c>
      <c r="N292" s="259" t="s">
        <v>496</v>
      </c>
      <c r="O292" s="259" t="s">
        <v>496</v>
      </c>
      <c r="P292" s="259" t="s">
        <v>496</v>
      </c>
    </row>
    <row r="293" spans="1:16" ht="21.75" customHeight="1" x14ac:dyDescent="0.25">
      <c r="A293" s="523" t="s">
        <v>521</v>
      </c>
      <c r="B293" s="444"/>
      <c r="C293" s="444"/>
      <c r="D293" s="444"/>
      <c r="E293" s="444"/>
      <c r="F293" s="444"/>
      <c r="G293" s="445"/>
      <c r="H293" s="259"/>
      <c r="I293" s="259"/>
      <c r="J293" s="259"/>
      <c r="K293" s="259"/>
      <c r="L293" s="259"/>
      <c r="M293" s="259"/>
      <c r="N293" s="259"/>
      <c r="O293" s="259"/>
      <c r="P293" s="259"/>
    </row>
    <row r="294" spans="1:16" ht="26.25" customHeight="1" x14ac:dyDescent="0.25">
      <c r="A294" s="282"/>
      <c r="B294" s="283"/>
      <c r="C294" s="318">
        <v>1</v>
      </c>
      <c r="D294" s="318">
        <v>1</v>
      </c>
      <c r="E294" s="318">
        <v>1</v>
      </c>
      <c r="F294" s="283"/>
      <c r="G294" s="283"/>
      <c r="H294" s="259"/>
      <c r="I294" s="259"/>
      <c r="J294" s="259"/>
      <c r="K294" s="259"/>
      <c r="L294" s="259"/>
      <c r="M294" s="259"/>
      <c r="N294" s="259"/>
      <c r="O294" s="259"/>
      <c r="P294" s="259"/>
    </row>
    <row r="295" spans="1:16" ht="36" customHeight="1" x14ac:dyDescent="0.25">
      <c r="A295" s="282"/>
      <c r="B295" s="321" t="s">
        <v>544</v>
      </c>
      <c r="C295" s="297" t="s">
        <v>496</v>
      </c>
      <c r="D295" s="297" t="s">
        <v>496</v>
      </c>
      <c r="E295" s="297" t="s">
        <v>496</v>
      </c>
      <c r="F295" s="350">
        <v>1</v>
      </c>
      <c r="G295" s="281" t="s">
        <v>496</v>
      </c>
      <c r="H295" s="259" t="s">
        <v>496</v>
      </c>
      <c r="I295" s="259" t="s">
        <v>496</v>
      </c>
      <c r="J295" s="259" t="s">
        <v>496</v>
      </c>
      <c r="K295" s="259" t="s">
        <v>496</v>
      </c>
      <c r="L295" s="259" t="s">
        <v>496</v>
      </c>
      <c r="M295" s="259" t="s">
        <v>496</v>
      </c>
      <c r="N295" s="259" t="s">
        <v>496</v>
      </c>
      <c r="O295" s="259" t="s">
        <v>496</v>
      </c>
      <c r="P295" s="259" t="s">
        <v>496</v>
      </c>
    </row>
    <row r="296" spans="1:16" ht="39.75" customHeight="1" x14ac:dyDescent="0.25">
      <c r="A296" s="282"/>
      <c r="B296" s="321" t="s">
        <v>545</v>
      </c>
      <c r="C296" s="297" t="s">
        <v>496</v>
      </c>
      <c r="D296" s="297" t="s">
        <v>496</v>
      </c>
      <c r="E296" s="297" t="s">
        <v>496</v>
      </c>
      <c r="F296" s="280" t="s">
        <v>496</v>
      </c>
      <c r="G296" s="281" t="s">
        <v>496</v>
      </c>
      <c r="H296" s="348">
        <v>5</v>
      </c>
      <c r="I296" s="348">
        <v>5</v>
      </c>
      <c r="J296" s="348">
        <v>1</v>
      </c>
      <c r="K296" s="259" t="s">
        <v>496</v>
      </c>
      <c r="L296" s="259" t="s">
        <v>496</v>
      </c>
      <c r="M296" s="259" t="s">
        <v>496</v>
      </c>
      <c r="N296" s="259" t="s">
        <v>496</v>
      </c>
      <c r="O296" s="259" t="s">
        <v>496</v>
      </c>
      <c r="P296" s="259" t="s">
        <v>496</v>
      </c>
    </row>
    <row r="297" spans="1:16" ht="19.5" customHeight="1" x14ac:dyDescent="0.25">
      <c r="A297" s="319">
        <v>16</v>
      </c>
      <c r="B297" s="551" t="s">
        <v>52</v>
      </c>
      <c r="C297" s="552"/>
      <c r="D297" s="552"/>
      <c r="E297" s="552"/>
      <c r="F297" s="552"/>
      <c r="G297" s="553"/>
      <c r="H297" s="259"/>
      <c r="I297" s="259"/>
      <c r="J297" s="259"/>
      <c r="K297" s="259"/>
      <c r="L297" s="259"/>
      <c r="M297" s="259"/>
      <c r="N297" s="259"/>
      <c r="O297" s="259"/>
      <c r="P297" s="259"/>
    </row>
    <row r="298" spans="1:16" ht="70.5" customHeight="1" x14ac:dyDescent="0.25">
      <c r="A298" s="534" t="s">
        <v>463</v>
      </c>
      <c r="B298" s="535"/>
      <c r="C298" s="535"/>
      <c r="D298" s="535"/>
      <c r="E298" s="535"/>
      <c r="F298" s="535"/>
      <c r="G298" s="535"/>
      <c r="H298" s="259" t="s">
        <v>496</v>
      </c>
      <c r="I298" s="259" t="s">
        <v>496</v>
      </c>
      <c r="J298" s="259" t="s">
        <v>496</v>
      </c>
      <c r="K298" s="259" t="s">
        <v>496</v>
      </c>
      <c r="L298" s="259" t="s">
        <v>496</v>
      </c>
      <c r="M298" s="259" t="s">
        <v>496</v>
      </c>
      <c r="N298" s="259" t="s">
        <v>496</v>
      </c>
      <c r="O298" s="259" t="s">
        <v>496</v>
      </c>
      <c r="P298" s="259" t="s">
        <v>496</v>
      </c>
    </row>
    <row r="299" spans="1:16" ht="15.75" x14ac:dyDescent="0.25">
      <c r="A299" s="226"/>
      <c r="B299" s="86"/>
      <c r="C299" s="71">
        <v>14.5</v>
      </c>
      <c r="D299" s="71">
        <v>13.86</v>
      </c>
      <c r="E299" s="93">
        <f>D299/C299</f>
        <v>0.95586206896551718</v>
      </c>
      <c r="F299" s="259" t="s">
        <v>496</v>
      </c>
      <c r="G299" s="259" t="s">
        <v>496</v>
      </c>
      <c r="H299" s="259" t="s">
        <v>496</v>
      </c>
      <c r="I299" s="259" t="s">
        <v>496</v>
      </c>
      <c r="J299" s="259" t="s">
        <v>496</v>
      </c>
      <c r="K299" s="259" t="s">
        <v>496</v>
      </c>
      <c r="L299" s="259" t="s">
        <v>496</v>
      </c>
      <c r="M299" s="259" t="s">
        <v>496</v>
      </c>
      <c r="N299" s="259" t="s">
        <v>496</v>
      </c>
      <c r="O299" s="259" t="s">
        <v>496</v>
      </c>
      <c r="P299" s="259" t="s">
        <v>496</v>
      </c>
    </row>
    <row r="300" spans="1:16" ht="31.5" x14ac:dyDescent="0.25">
      <c r="A300" s="284"/>
      <c r="B300" s="303" t="s">
        <v>546</v>
      </c>
      <c r="C300" s="325" t="s">
        <v>496</v>
      </c>
      <c r="D300" s="325" t="s">
        <v>496</v>
      </c>
      <c r="E300" s="300" t="s">
        <v>496</v>
      </c>
      <c r="F300" s="351">
        <v>1</v>
      </c>
      <c r="G300" s="302" t="s">
        <v>496</v>
      </c>
      <c r="H300" s="259" t="s">
        <v>496</v>
      </c>
      <c r="I300" s="259" t="s">
        <v>496</v>
      </c>
      <c r="J300" s="259" t="s">
        <v>496</v>
      </c>
      <c r="K300" s="259" t="s">
        <v>496</v>
      </c>
      <c r="L300" s="259" t="s">
        <v>496</v>
      </c>
      <c r="M300" s="259" t="s">
        <v>496</v>
      </c>
      <c r="N300" s="259" t="s">
        <v>496</v>
      </c>
      <c r="O300" s="259" t="s">
        <v>496</v>
      </c>
      <c r="P300" s="259" t="s">
        <v>496</v>
      </c>
    </row>
    <row r="301" spans="1:16" ht="31.5" x14ac:dyDescent="0.25">
      <c r="A301" s="284"/>
      <c r="B301" s="303" t="s">
        <v>547</v>
      </c>
      <c r="C301" s="325" t="s">
        <v>496</v>
      </c>
      <c r="D301" s="325" t="s">
        <v>496</v>
      </c>
      <c r="E301" s="300" t="s">
        <v>496</v>
      </c>
      <c r="F301" s="301" t="s">
        <v>496</v>
      </c>
      <c r="G301" s="302" t="s">
        <v>496</v>
      </c>
      <c r="H301" s="348">
        <v>1</v>
      </c>
      <c r="I301" s="348">
        <v>1</v>
      </c>
      <c r="J301" s="348">
        <v>1</v>
      </c>
      <c r="K301" s="259" t="s">
        <v>496</v>
      </c>
      <c r="L301" s="259" t="s">
        <v>496</v>
      </c>
      <c r="M301" s="259" t="s">
        <v>496</v>
      </c>
      <c r="N301" s="259" t="s">
        <v>496</v>
      </c>
      <c r="O301" s="259" t="s">
        <v>496</v>
      </c>
      <c r="P301" s="259" t="s">
        <v>496</v>
      </c>
    </row>
    <row r="302" spans="1:16" ht="15.75" x14ac:dyDescent="0.25">
      <c r="A302" s="320">
        <v>17</v>
      </c>
      <c r="B302" s="446" t="s">
        <v>53</v>
      </c>
      <c r="C302" s="447"/>
      <c r="D302" s="447"/>
      <c r="E302" s="447"/>
      <c r="F302" s="447"/>
      <c r="G302" s="448"/>
      <c r="H302" s="259"/>
      <c r="I302" s="259"/>
      <c r="J302" s="259"/>
      <c r="K302" s="259"/>
      <c r="L302" s="259"/>
      <c r="M302" s="259"/>
      <c r="N302" s="259"/>
      <c r="O302" s="259"/>
      <c r="P302" s="259"/>
    </row>
    <row r="303" spans="1:16" ht="48.75" customHeight="1" x14ac:dyDescent="0.25">
      <c r="A303" s="534" t="s">
        <v>465</v>
      </c>
      <c r="B303" s="535"/>
      <c r="C303" s="535"/>
      <c r="D303" s="535"/>
      <c r="E303" s="535"/>
      <c r="F303" s="535"/>
      <c r="G303" s="535"/>
      <c r="H303" s="259" t="s">
        <v>496</v>
      </c>
      <c r="I303" s="259" t="s">
        <v>496</v>
      </c>
      <c r="J303" s="259" t="s">
        <v>496</v>
      </c>
      <c r="K303" s="259" t="s">
        <v>496</v>
      </c>
      <c r="L303" s="259" t="s">
        <v>496</v>
      </c>
      <c r="M303" s="259" t="s">
        <v>496</v>
      </c>
      <c r="N303" s="259" t="s">
        <v>496</v>
      </c>
      <c r="O303" s="259" t="s">
        <v>496</v>
      </c>
      <c r="P303" s="259" t="s">
        <v>496</v>
      </c>
    </row>
    <row r="304" spans="1:16" ht="15.75" x14ac:dyDescent="0.25">
      <c r="A304" s="226"/>
      <c r="B304" s="86"/>
      <c r="C304" s="93">
        <v>25.1</v>
      </c>
      <c r="D304" s="93">
        <v>24.9</v>
      </c>
      <c r="E304" s="93">
        <f>D304/C304</f>
        <v>0.99203187250996006</v>
      </c>
      <c r="F304" s="259" t="s">
        <v>496</v>
      </c>
      <c r="G304" s="259" t="s">
        <v>496</v>
      </c>
      <c r="H304" s="259" t="s">
        <v>496</v>
      </c>
      <c r="I304" s="259" t="s">
        <v>496</v>
      </c>
      <c r="J304" s="259" t="s">
        <v>496</v>
      </c>
      <c r="K304" s="259" t="s">
        <v>496</v>
      </c>
      <c r="L304" s="259" t="s">
        <v>496</v>
      </c>
      <c r="M304" s="259" t="s">
        <v>496</v>
      </c>
      <c r="N304" s="259" t="s">
        <v>496</v>
      </c>
      <c r="O304" s="259" t="s">
        <v>496</v>
      </c>
      <c r="P304" s="259" t="s">
        <v>496</v>
      </c>
    </row>
    <row r="305" spans="1:16" ht="31.5" x14ac:dyDescent="0.25">
      <c r="A305" s="285"/>
      <c r="B305" s="349" t="s">
        <v>548</v>
      </c>
      <c r="C305" s="93" t="s">
        <v>496</v>
      </c>
      <c r="D305" s="93" t="s">
        <v>496</v>
      </c>
      <c r="E305" s="93" t="s">
        <v>496</v>
      </c>
      <c r="F305" s="352">
        <v>1</v>
      </c>
      <c r="G305" s="259" t="s">
        <v>496</v>
      </c>
      <c r="H305" s="259" t="s">
        <v>496</v>
      </c>
      <c r="I305" s="259" t="s">
        <v>496</v>
      </c>
      <c r="J305" s="259" t="s">
        <v>496</v>
      </c>
      <c r="K305" s="259" t="s">
        <v>496</v>
      </c>
      <c r="L305" s="259" t="s">
        <v>496</v>
      </c>
      <c r="M305" s="259" t="s">
        <v>496</v>
      </c>
      <c r="N305" s="259" t="s">
        <v>496</v>
      </c>
      <c r="O305" s="259" t="s">
        <v>496</v>
      </c>
      <c r="P305" s="259" t="s">
        <v>496</v>
      </c>
    </row>
    <row r="306" spans="1:16" ht="31.5" x14ac:dyDescent="0.25">
      <c r="A306" s="285"/>
      <c r="B306" s="349" t="s">
        <v>549</v>
      </c>
      <c r="C306" s="93" t="s">
        <v>496</v>
      </c>
      <c r="D306" s="93" t="s">
        <v>496</v>
      </c>
      <c r="E306" s="93" t="s">
        <v>496</v>
      </c>
      <c r="F306" s="259" t="s">
        <v>496</v>
      </c>
      <c r="G306" s="259" t="s">
        <v>496</v>
      </c>
      <c r="H306" s="307">
        <v>1</v>
      </c>
      <c r="I306" s="307">
        <v>1</v>
      </c>
      <c r="J306" s="307">
        <v>1</v>
      </c>
      <c r="K306" s="259" t="s">
        <v>496</v>
      </c>
      <c r="L306" s="259" t="s">
        <v>496</v>
      </c>
      <c r="M306" s="259" t="s">
        <v>496</v>
      </c>
      <c r="N306" s="259" t="s">
        <v>496</v>
      </c>
      <c r="O306" s="259" t="s">
        <v>496</v>
      </c>
      <c r="P306" s="259" t="s">
        <v>496</v>
      </c>
    </row>
    <row r="307" spans="1:16" ht="33.75" customHeight="1" x14ac:dyDescent="0.25">
      <c r="A307" s="324">
        <v>18</v>
      </c>
      <c r="B307" s="541" t="s">
        <v>54</v>
      </c>
      <c r="C307" s="542"/>
      <c r="D307" s="542"/>
      <c r="E307" s="542"/>
      <c r="F307" s="542"/>
      <c r="G307" s="542"/>
      <c r="H307" s="259"/>
      <c r="I307" s="259"/>
      <c r="J307" s="259"/>
      <c r="K307" s="259"/>
      <c r="L307" s="259"/>
      <c r="M307" s="259"/>
      <c r="N307" s="259"/>
      <c r="O307" s="259"/>
      <c r="P307" s="259"/>
    </row>
    <row r="308" spans="1:16" ht="42" customHeight="1" x14ac:dyDescent="0.25">
      <c r="A308" s="443" t="s">
        <v>467</v>
      </c>
      <c r="B308" s="521"/>
      <c r="C308" s="521"/>
      <c r="D308" s="521"/>
      <c r="E308" s="521"/>
      <c r="F308" s="521"/>
      <c r="G308" s="522"/>
      <c r="H308" s="259" t="s">
        <v>496</v>
      </c>
      <c r="I308" s="259" t="s">
        <v>496</v>
      </c>
      <c r="J308" s="259" t="s">
        <v>496</v>
      </c>
      <c r="K308" s="259" t="s">
        <v>496</v>
      </c>
      <c r="L308" s="259" t="s">
        <v>496</v>
      </c>
      <c r="M308" s="259" t="s">
        <v>496</v>
      </c>
      <c r="N308" s="259" t="s">
        <v>496</v>
      </c>
      <c r="O308" s="259" t="s">
        <v>496</v>
      </c>
      <c r="P308" s="259" t="s">
        <v>496</v>
      </c>
    </row>
    <row r="309" spans="1:16" ht="15.75" x14ac:dyDescent="0.25">
      <c r="A309" s="226"/>
      <c r="B309" s="86"/>
      <c r="C309" s="71">
        <v>0.48</v>
      </c>
      <c r="D309" s="71">
        <v>4.3</v>
      </c>
      <c r="E309" s="93">
        <v>1</v>
      </c>
      <c r="F309" s="259" t="s">
        <v>496</v>
      </c>
      <c r="G309" s="259" t="s">
        <v>496</v>
      </c>
      <c r="H309" s="259" t="s">
        <v>496</v>
      </c>
      <c r="I309" s="259" t="s">
        <v>496</v>
      </c>
      <c r="J309" s="259" t="s">
        <v>496</v>
      </c>
      <c r="K309" s="259" t="s">
        <v>496</v>
      </c>
      <c r="L309" s="259" t="s">
        <v>496</v>
      </c>
      <c r="M309" s="259" t="s">
        <v>496</v>
      </c>
      <c r="N309" s="259" t="s">
        <v>496</v>
      </c>
      <c r="O309" s="259" t="s">
        <v>496</v>
      </c>
      <c r="P309" s="259" t="s">
        <v>496</v>
      </c>
    </row>
    <row r="310" spans="1:16" ht="31.5" x14ac:dyDescent="0.25">
      <c r="A310" s="284"/>
      <c r="B310" s="349" t="s">
        <v>550</v>
      </c>
      <c r="C310" s="71" t="s">
        <v>496</v>
      </c>
      <c r="D310" s="71" t="s">
        <v>496</v>
      </c>
      <c r="E310" s="93" t="s">
        <v>496</v>
      </c>
      <c r="F310" s="353">
        <v>1</v>
      </c>
      <c r="G310" s="259" t="s">
        <v>496</v>
      </c>
      <c r="H310" s="259" t="s">
        <v>496</v>
      </c>
      <c r="I310" s="259" t="s">
        <v>496</v>
      </c>
      <c r="J310" s="259" t="s">
        <v>496</v>
      </c>
      <c r="K310" s="259" t="s">
        <v>496</v>
      </c>
      <c r="L310" s="259" t="s">
        <v>496</v>
      </c>
      <c r="M310" s="259" t="s">
        <v>496</v>
      </c>
      <c r="N310" s="259" t="s">
        <v>496</v>
      </c>
      <c r="O310" s="259" t="s">
        <v>496</v>
      </c>
      <c r="P310" s="259" t="s">
        <v>496</v>
      </c>
    </row>
    <row r="311" spans="1:16" ht="31.5" x14ac:dyDescent="0.25">
      <c r="A311" s="284"/>
      <c r="B311" s="349" t="s">
        <v>551</v>
      </c>
      <c r="C311" s="71" t="s">
        <v>496</v>
      </c>
      <c r="D311" s="71" t="s">
        <v>496</v>
      </c>
      <c r="E311" s="93" t="s">
        <v>496</v>
      </c>
      <c r="F311" s="259" t="s">
        <v>496</v>
      </c>
      <c r="G311" s="259" t="s">
        <v>496</v>
      </c>
      <c r="H311" s="348">
        <v>1</v>
      </c>
      <c r="I311" s="348">
        <v>1</v>
      </c>
      <c r="J311" s="348">
        <v>1</v>
      </c>
      <c r="K311" s="259" t="s">
        <v>496</v>
      </c>
      <c r="L311" s="259" t="s">
        <v>496</v>
      </c>
      <c r="M311" s="259" t="s">
        <v>496</v>
      </c>
      <c r="N311" s="259" t="s">
        <v>496</v>
      </c>
      <c r="O311" s="259" t="s">
        <v>496</v>
      </c>
      <c r="P311" s="259" t="s">
        <v>496</v>
      </c>
    </row>
    <row r="312" spans="1:16" ht="36.75" customHeight="1" x14ac:dyDescent="0.25">
      <c r="A312" s="326">
        <v>19</v>
      </c>
      <c r="B312" s="541" t="s">
        <v>55</v>
      </c>
      <c r="C312" s="542"/>
      <c r="D312" s="542"/>
      <c r="E312" s="542"/>
      <c r="F312" s="542"/>
      <c r="G312" s="542"/>
      <c r="H312" s="259"/>
      <c r="I312" s="259"/>
      <c r="J312" s="259"/>
      <c r="K312" s="259"/>
      <c r="L312" s="259"/>
      <c r="M312" s="259"/>
      <c r="N312" s="259"/>
      <c r="O312" s="259"/>
      <c r="P312" s="259"/>
    </row>
    <row r="313" spans="1:16" ht="36" customHeight="1" x14ac:dyDescent="0.25">
      <c r="A313" s="443" t="s">
        <v>468</v>
      </c>
      <c r="B313" s="521"/>
      <c r="C313" s="521"/>
      <c r="D313" s="521"/>
      <c r="E313" s="521"/>
      <c r="F313" s="521"/>
      <c r="G313" s="522"/>
      <c r="H313" s="259" t="s">
        <v>496</v>
      </c>
      <c r="I313" s="259" t="s">
        <v>496</v>
      </c>
      <c r="J313" s="259" t="s">
        <v>496</v>
      </c>
      <c r="K313" s="259" t="s">
        <v>496</v>
      </c>
      <c r="L313" s="259" t="s">
        <v>496</v>
      </c>
      <c r="M313" s="259" t="s">
        <v>496</v>
      </c>
      <c r="N313" s="259" t="s">
        <v>496</v>
      </c>
      <c r="O313" s="259" t="s">
        <v>496</v>
      </c>
      <c r="P313" s="259" t="s">
        <v>496</v>
      </c>
    </row>
    <row r="314" spans="1:16" ht="15.75" x14ac:dyDescent="0.25">
      <c r="A314" s="226"/>
      <c r="B314" s="86"/>
      <c r="C314" s="93">
        <v>5.0999999999999996</v>
      </c>
      <c r="D314" s="93">
        <v>10.3</v>
      </c>
      <c r="E314" s="93">
        <v>1</v>
      </c>
      <c r="F314" s="259" t="s">
        <v>496</v>
      </c>
      <c r="G314" s="259" t="s">
        <v>496</v>
      </c>
      <c r="H314" s="259" t="s">
        <v>496</v>
      </c>
      <c r="I314" s="259" t="s">
        <v>496</v>
      </c>
      <c r="J314" s="259" t="s">
        <v>496</v>
      </c>
      <c r="K314" s="259" t="s">
        <v>496</v>
      </c>
      <c r="L314" s="259" t="s">
        <v>496</v>
      </c>
      <c r="M314" s="259" t="s">
        <v>496</v>
      </c>
      <c r="N314" s="259" t="s">
        <v>496</v>
      </c>
      <c r="O314" s="259" t="s">
        <v>496</v>
      </c>
      <c r="P314" s="259" t="s">
        <v>496</v>
      </c>
    </row>
    <row r="315" spans="1:16" ht="15.75" x14ac:dyDescent="0.25">
      <c r="A315" s="320">
        <v>20</v>
      </c>
      <c r="B315" s="526" t="s">
        <v>56</v>
      </c>
      <c r="C315" s="527"/>
      <c r="D315" s="527"/>
      <c r="E315" s="527"/>
      <c r="F315" s="527"/>
      <c r="G315" s="527"/>
      <c r="H315" s="259"/>
      <c r="I315" s="259"/>
      <c r="J315" s="259"/>
      <c r="K315" s="259"/>
      <c r="L315" s="259"/>
      <c r="M315" s="259"/>
      <c r="N315" s="259"/>
      <c r="O315" s="259"/>
      <c r="P315" s="259"/>
    </row>
    <row r="316" spans="1:16" ht="49.5" customHeight="1" x14ac:dyDescent="0.25">
      <c r="A316" s="443" t="s">
        <v>522</v>
      </c>
      <c r="B316" s="452"/>
      <c r="C316" s="452"/>
      <c r="D316" s="452"/>
      <c r="E316" s="452"/>
      <c r="F316" s="452"/>
      <c r="G316" s="453"/>
      <c r="H316" s="259"/>
      <c r="I316" s="259"/>
      <c r="J316" s="259"/>
      <c r="K316" s="259"/>
      <c r="L316" s="259"/>
      <c r="M316" s="259"/>
      <c r="N316" s="259"/>
      <c r="O316" s="259"/>
      <c r="P316" s="259"/>
    </row>
    <row r="317" spans="1:16" ht="15.75" x14ac:dyDescent="0.25">
      <c r="A317" s="328"/>
      <c r="B317" s="329"/>
      <c r="C317" s="330">
        <v>99</v>
      </c>
      <c r="D317" s="330">
        <v>101.2</v>
      </c>
      <c r="E317" s="330">
        <v>1</v>
      </c>
      <c r="F317" s="330"/>
      <c r="G317" s="330"/>
      <c r="H317" s="259"/>
      <c r="I317" s="259"/>
      <c r="J317" s="259"/>
      <c r="K317" s="259"/>
      <c r="L317" s="259"/>
      <c r="M317" s="259"/>
      <c r="N317" s="259"/>
      <c r="O317" s="259"/>
      <c r="P317" s="259"/>
    </row>
    <row r="318" spans="1:16" ht="33.75" customHeight="1" x14ac:dyDescent="0.25">
      <c r="A318" s="528" t="s">
        <v>515</v>
      </c>
      <c r="B318" s="529"/>
      <c r="C318" s="529"/>
      <c r="D318" s="529"/>
      <c r="E318" s="529"/>
      <c r="F318" s="529"/>
      <c r="G318" s="530"/>
      <c r="H318" s="259"/>
      <c r="I318" s="259"/>
      <c r="J318" s="259"/>
      <c r="K318" s="259"/>
      <c r="L318" s="259"/>
      <c r="M318" s="259"/>
      <c r="N318" s="259"/>
      <c r="O318" s="259"/>
      <c r="P318" s="259"/>
    </row>
    <row r="319" spans="1:16" ht="15.75" x14ac:dyDescent="0.25">
      <c r="A319" s="328"/>
      <c r="B319" s="329"/>
      <c r="C319" s="330">
        <v>97.3</v>
      </c>
      <c r="D319" s="330">
        <v>100.4</v>
      </c>
      <c r="E319" s="330">
        <v>1</v>
      </c>
      <c r="F319" s="330"/>
      <c r="G319" s="330"/>
      <c r="H319" s="259"/>
      <c r="I319" s="259"/>
      <c r="J319" s="259"/>
      <c r="K319" s="259"/>
      <c r="L319" s="259"/>
      <c r="M319" s="259"/>
      <c r="N319" s="259"/>
      <c r="O319" s="259"/>
      <c r="P319" s="259"/>
    </row>
    <row r="320" spans="1:16" ht="53.25" customHeight="1" x14ac:dyDescent="0.25">
      <c r="A320" s="531" t="s">
        <v>523</v>
      </c>
      <c r="B320" s="532"/>
      <c r="C320" s="532"/>
      <c r="D320" s="532"/>
      <c r="E320" s="532"/>
      <c r="F320" s="532"/>
      <c r="G320" s="533"/>
      <c r="H320" s="259"/>
      <c r="I320" s="259"/>
      <c r="J320" s="259"/>
      <c r="K320" s="259"/>
      <c r="L320" s="259"/>
      <c r="M320" s="259"/>
      <c r="N320" s="259"/>
      <c r="O320" s="259"/>
      <c r="P320" s="259"/>
    </row>
    <row r="321" spans="1:16" ht="15.75" x14ac:dyDescent="0.25">
      <c r="A321" s="328"/>
      <c r="B321" s="329"/>
      <c r="C321" s="331">
        <v>97.3</v>
      </c>
      <c r="D321" s="332">
        <v>100.5</v>
      </c>
      <c r="E321" s="330">
        <v>1</v>
      </c>
      <c r="F321" s="330"/>
      <c r="G321" s="330"/>
      <c r="H321" s="259"/>
      <c r="I321" s="259"/>
      <c r="J321" s="259"/>
      <c r="K321" s="259"/>
      <c r="L321" s="259"/>
      <c r="M321" s="259"/>
      <c r="N321" s="259"/>
      <c r="O321" s="259"/>
      <c r="P321" s="259"/>
    </row>
    <row r="322" spans="1:16" x14ac:dyDescent="0.25">
      <c r="A322" s="443" t="s">
        <v>516</v>
      </c>
      <c r="B322" s="499"/>
      <c r="C322" s="499"/>
      <c r="D322" s="499"/>
      <c r="E322" s="499"/>
      <c r="F322" s="499"/>
      <c r="G322" s="500"/>
      <c r="H322" s="259"/>
      <c r="I322" s="259"/>
      <c r="J322" s="259"/>
      <c r="K322" s="259"/>
      <c r="L322" s="259"/>
      <c r="M322" s="259"/>
      <c r="N322" s="259"/>
      <c r="O322" s="259"/>
      <c r="P322" s="259"/>
    </row>
    <row r="323" spans="1:16" ht="15.75" x14ac:dyDescent="0.25">
      <c r="A323" s="328"/>
      <c r="B323" s="329"/>
      <c r="C323" s="330">
        <v>102</v>
      </c>
      <c r="D323" s="330">
        <v>107</v>
      </c>
      <c r="E323" s="330">
        <v>1</v>
      </c>
      <c r="F323" s="330"/>
      <c r="G323" s="330"/>
      <c r="H323" s="259"/>
      <c r="I323" s="259"/>
      <c r="J323" s="259"/>
      <c r="K323" s="259"/>
      <c r="L323" s="259"/>
      <c r="M323" s="259"/>
      <c r="N323" s="259"/>
      <c r="O323" s="259"/>
      <c r="P323" s="259"/>
    </row>
    <row r="324" spans="1:16" x14ac:dyDescent="0.25">
      <c r="A324" s="443" t="s">
        <v>524</v>
      </c>
      <c r="B324" s="499"/>
      <c r="C324" s="499"/>
      <c r="D324" s="499"/>
      <c r="E324" s="499"/>
      <c r="F324" s="499"/>
      <c r="G324" s="500"/>
      <c r="H324" s="259"/>
      <c r="I324" s="259"/>
      <c r="J324" s="259"/>
      <c r="K324" s="259"/>
      <c r="L324" s="259"/>
      <c r="M324" s="259"/>
      <c r="N324" s="259"/>
      <c r="O324" s="259"/>
      <c r="P324" s="259"/>
    </row>
    <row r="325" spans="1:16" ht="15.75" x14ac:dyDescent="0.25">
      <c r="A325" s="328"/>
      <c r="B325" s="329"/>
      <c r="C325" s="330">
        <v>102</v>
      </c>
      <c r="D325" s="330">
        <v>88.2</v>
      </c>
      <c r="E325" s="330">
        <v>0.86</v>
      </c>
      <c r="F325" s="330"/>
      <c r="G325" s="330"/>
      <c r="H325" s="259"/>
      <c r="I325" s="259"/>
      <c r="J325" s="259"/>
      <c r="K325" s="259"/>
      <c r="L325" s="259"/>
      <c r="M325" s="259"/>
      <c r="N325" s="259"/>
      <c r="O325" s="259"/>
      <c r="P325" s="259"/>
    </row>
    <row r="326" spans="1:16" ht="54" customHeight="1" x14ac:dyDescent="0.25">
      <c r="A326" s="443" t="s">
        <v>525</v>
      </c>
      <c r="B326" s="499"/>
      <c r="C326" s="499"/>
      <c r="D326" s="499"/>
      <c r="E326" s="499"/>
      <c r="F326" s="499"/>
      <c r="G326" s="500"/>
      <c r="H326" s="259"/>
      <c r="I326" s="259"/>
      <c r="J326" s="259"/>
      <c r="K326" s="259"/>
      <c r="L326" s="259"/>
      <c r="M326" s="259"/>
      <c r="N326" s="259"/>
      <c r="O326" s="259"/>
      <c r="P326" s="259"/>
    </row>
    <row r="327" spans="1:16" ht="15.75" x14ac:dyDescent="0.25">
      <c r="A327" s="328"/>
      <c r="B327" s="329"/>
      <c r="C327" s="330">
        <v>50</v>
      </c>
      <c r="D327" s="330">
        <v>133.94</v>
      </c>
      <c r="E327" s="330">
        <v>1</v>
      </c>
      <c r="F327" s="330"/>
      <c r="G327" s="330"/>
      <c r="H327" s="259"/>
      <c r="I327" s="259"/>
      <c r="J327" s="259"/>
      <c r="K327" s="259"/>
      <c r="L327" s="259"/>
      <c r="M327" s="259"/>
      <c r="N327" s="259"/>
      <c r="O327" s="259"/>
      <c r="P327" s="259"/>
    </row>
    <row r="328" spans="1:16" ht="63.75" customHeight="1" x14ac:dyDescent="0.25">
      <c r="A328" s="443" t="s">
        <v>526</v>
      </c>
      <c r="B328" s="499"/>
      <c r="C328" s="499"/>
      <c r="D328" s="499"/>
      <c r="E328" s="499"/>
      <c r="F328" s="499"/>
      <c r="G328" s="500"/>
      <c r="H328" s="259"/>
      <c r="I328" s="259"/>
      <c r="J328" s="259"/>
      <c r="K328" s="259"/>
      <c r="L328" s="259"/>
      <c r="M328" s="259"/>
      <c r="N328" s="259"/>
      <c r="O328" s="259"/>
      <c r="P328" s="259"/>
    </row>
    <row r="329" spans="1:16" ht="15.75" x14ac:dyDescent="0.25">
      <c r="A329" s="328"/>
      <c r="B329" s="329"/>
      <c r="C329" s="330">
        <v>1000</v>
      </c>
      <c r="D329" s="330">
        <v>1646.9</v>
      </c>
      <c r="E329" s="330">
        <v>1</v>
      </c>
      <c r="F329" s="330"/>
      <c r="G329" s="330"/>
      <c r="H329" s="259"/>
      <c r="I329" s="259"/>
      <c r="J329" s="259"/>
      <c r="K329" s="259"/>
      <c r="L329" s="259"/>
      <c r="M329" s="259"/>
      <c r="N329" s="259"/>
      <c r="O329" s="259"/>
      <c r="P329" s="259"/>
    </row>
    <row r="330" spans="1:16" ht="63" customHeight="1" x14ac:dyDescent="0.25">
      <c r="A330" s="443" t="s">
        <v>466</v>
      </c>
      <c r="B330" s="499"/>
      <c r="C330" s="499"/>
      <c r="D330" s="499"/>
      <c r="E330" s="499"/>
      <c r="F330" s="499"/>
      <c r="G330" s="500"/>
      <c r="H330" s="259"/>
      <c r="I330" s="259"/>
      <c r="J330" s="259"/>
      <c r="K330" s="259"/>
      <c r="L330" s="259"/>
      <c r="M330" s="259"/>
      <c r="N330" s="259"/>
      <c r="O330" s="259"/>
      <c r="P330" s="259"/>
    </row>
    <row r="331" spans="1:16" ht="15.75" x14ac:dyDescent="0.25">
      <c r="A331" s="328"/>
      <c r="B331" s="329"/>
      <c r="C331" s="330">
        <v>1</v>
      </c>
      <c r="D331" s="330">
        <v>2.16</v>
      </c>
      <c r="E331" s="330">
        <v>1</v>
      </c>
      <c r="F331" s="330"/>
      <c r="G331" s="330"/>
      <c r="H331" s="259"/>
      <c r="I331" s="259"/>
      <c r="J331" s="259"/>
      <c r="K331" s="259"/>
      <c r="L331" s="259"/>
      <c r="M331" s="259"/>
      <c r="N331" s="259"/>
      <c r="O331" s="259"/>
      <c r="P331" s="259"/>
    </row>
    <row r="332" spans="1:16" ht="66" customHeight="1" x14ac:dyDescent="0.25">
      <c r="A332" s="443" t="s">
        <v>470</v>
      </c>
      <c r="B332" s="499"/>
      <c r="C332" s="499"/>
      <c r="D332" s="499"/>
      <c r="E332" s="499"/>
      <c r="F332" s="499"/>
      <c r="G332" s="500"/>
      <c r="H332" s="259"/>
      <c r="I332" s="259"/>
      <c r="J332" s="259"/>
      <c r="K332" s="259"/>
      <c r="L332" s="259"/>
      <c r="M332" s="259"/>
      <c r="N332" s="259"/>
      <c r="O332" s="259"/>
      <c r="P332" s="259"/>
    </row>
    <row r="333" spans="1:16" ht="15.75" x14ac:dyDescent="0.25">
      <c r="A333" s="333"/>
      <c r="B333" s="334"/>
      <c r="C333" s="335">
        <v>18.5</v>
      </c>
      <c r="D333" s="335">
        <v>22.66</v>
      </c>
      <c r="E333" s="335">
        <v>1</v>
      </c>
      <c r="F333" s="335"/>
      <c r="G333" s="336"/>
      <c r="H333" s="259"/>
      <c r="I333" s="259"/>
      <c r="J333" s="259"/>
      <c r="K333" s="259"/>
      <c r="L333" s="259"/>
      <c r="M333" s="259"/>
      <c r="N333" s="259"/>
      <c r="O333" s="259"/>
      <c r="P333" s="259"/>
    </row>
    <row r="334" spans="1:16" x14ac:dyDescent="0.25">
      <c r="A334" s="443" t="s">
        <v>527</v>
      </c>
      <c r="B334" s="499"/>
      <c r="C334" s="499"/>
      <c r="D334" s="499"/>
      <c r="E334" s="499"/>
      <c r="F334" s="499"/>
      <c r="G334" s="500"/>
      <c r="H334" s="259"/>
      <c r="I334" s="259"/>
      <c r="J334" s="259"/>
      <c r="K334" s="259"/>
      <c r="L334" s="259"/>
      <c r="M334" s="259"/>
      <c r="N334" s="259"/>
      <c r="O334" s="259"/>
      <c r="P334" s="259"/>
    </row>
    <row r="335" spans="1:16" ht="15.75" x14ac:dyDescent="0.25">
      <c r="A335" s="333"/>
      <c r="B335" s="334"/>
      <c r="C335" s="335">
        <v>50</v>
      </c>
      <c r="D335" s="335">
        <v>46.97</v>
      </c>
      <c r="E335" s="335">
        <v>1</v>
      </c>
      <c r="F335" s="335"/>
      <c r="G335" s="336"/>
      <c r="H335" s="259"/>
      <c r="I335" s="259"/>
      <c r="J335" s="259"/>
      <c r="K335" s="259"/>
      <c r="L335" s="259"/>
      <c r="M335" s="259"/>
      <c r="N335" s="259"/>
      <c r="O335" s="259"/>
      <c r="P335" s="259"/>
    </row>
    <row r="336" spans="1:16" x14ac:dyDescent="0.25">
      <c r="A336" s="524" t="s">
        <v>529</v>
      </c>
      <c r="B336" s="524"/>
      <c r="C336" s="524"/>
      <c r="D336" s="524"/>
      <c r="E336" s="524"/>
      <c r="F336" s="524"/>
      <c r="G336" s="525"/>
      <c r="H336" s="259"/>
      <c r="I336" s="259"/>
      <c r="J336" s="259"/>
      <c r="K336" s="259"/>
      <c r="L336" s="259"/>
      <c r="M336" s="259"/>
      <c r="N336" s="259"/>
      <c r="O336" s="259"/>
      <c r="P336" s="259"/>
    </row>
    <row r="337" spans="1:16" x14ac:dyDescent="0.25">
      <c r="A337" s="170"/>
      <c r="C337" s="337">
        <v>400</v>
      </c>
      <c r="D337" s="337">
        <v>507.65</v>
      </c>
      <c r="E337" s="337">
        <v>1</v>
      </c>
      <c r="H337" s="259"/>
      <c r="I337" s="259"/>
      <c r="J337" s="259"/>
      <c r="K337" s="259"/>
      <c r="L337" s="259"/>
      <c r="M337" s="259"/>
      <c r="N337" s="259"/>
      <c r="O337" s="259"/>
      <c r="P337" s="259"/>
    </row>
    <row r="338" spans="1:16" x14ac:dyDescent="0.25">
      <c r="A338" s="523" t="s">
        <v>530</v>
      </c>
      <c r="B338" s="434"/>
      <c r="C338" s="434"/>
      <c r="D338" s="434"/>
      <c r="E338" s="434"/>
      <c r="F338" s="434"/>
      <c r="G338" s="435"/>
      <c r="H338" s="259"/>
      <c r="I338" s="259"/>
      <c r="J338" s="259"/>
      <c r="K338" s="259"/>
      <c r="L338" s="259"/>
      <c r="M338" s="259"/>
      <c r="N338" s="259"/>
      <c r="O338" s="259"/>
      <c r="P338" s="259"/>
    </row>
    <row r="339" spans="1:16" ht="15.75" x14ac:dyDescent="0.25">
      <c r="A339" s="333"/>
      <c r="B339" s="334"/>
      <c r="C339" s="335">
        <v>266.5</v>
      </c>
      <c r="D339" s="335">
        <v>294.3</v>
      </c>
      <c r="E339" s="335">
        <v>1</v>
      </c>
      <c r="F339" s="335"/>
      <c r="G339" s="336"/>
      <c r="H339" s="259"/>
      <c r="I339" s="259"/>
      <c r="J339" s="259"/>
      <c r="K339" s="259"/>
      <c r="L339" s="259"/>
      <c r="M339" s="259"/>
      <c r="N339" s="259"/>
      <c r="O339" s="259"/>
      <c r="P339" s="259"/>
    </row>
    <row r="340" spans="1:16" x14ac:dyDescent="0.25">
      <c r="A340" s="443" t="s">
        <v>531</v>
      </c>
      <c r="B340" s="499"/>
      <c r="C340" s="499"/>
      <c r="D340" s="499"/>
      <c r="E340" s="499"/>
      <c r="F340" s="499"/>
      <c r="G340" s="500"/>
      <c r="H340" s="259"/>
      <c r="I340" s="259"/>
      <c r="J340" s="259"/>
      <c r="K340" s="259"/>
      <c r="L340" s="259"/>
      <c r="M340" s="259"/>
      <c r="N340" s="259"/>
      <c r="O340" s="259"/>
      <c r="P340" s="259"/>
    </row>
    <row r="341" spans="1:16" ht="15.75" x14ac:dyDescent="0.25">
      <c r="A341" s="333"/>
      <c r="B341" s="334"/>
      <c r="C341" s="335">
        <v>57.7</v>
      </c>
      <c r="D341" s="335">
        <v>65.19</v>
      </c>
      <c r="E341" s="335">
        <v>1</v>
      </c>
      <c r="F341" s="335"/>
      <c r="G341" s="336"/>
      <c r="H341" s="259"/>
      <c r="I341" s="259"/>
      <c r="J341" s="259"/>
      <c r="K341" s="259"/>
      <c r="L341" s="259"/>
      <c r="M341" s="259"/>
      <c r="N341" s="259"/>
      <c r="O341" s="259"/>
      <c r="P341" s="259"/>
    </row>
    <row r="342" spans="1:16" ht="32.25" customHeight="1" x14ac:dyDescent="0.25">
      <c r="A342" s="443" t="s">
        <v>532</v>
      </c>
      <c r="B342" s="499"/>
      <c r="C342" s="499"/>
      <c r="D342" s="499"/>
      <c r="E342" s="499"/>
      <c r="F342" s="499"/>
      <c r="G342" s="500"/>
      <c r="H342" s="259"/>
      <c r="I342" s="259"/>
      <c r="J342" s="259"/>
      <c r="K342" s="259"/>
      <c r="L342" s="259"/>
      <c r="M342" s="259"/>
      <c r="N342" s="259"/>
      <c r="O342" s="259"/>
      <c r="P342" s="259"/>
    </row>
    <row r="343" spans="1:16" ht="15.75" x14ac:dyDescent="0.25">
      <c r="A343" s="333"/>
      <c r="B343" s="334"/>
      <c r="C343" s="335">
        <v>0.6</v>
      </c>
      <c r="D343" s="335">
        <v>0.69</v>
      </c>
      <c r="E343" s="335">
        <v>1</v>
      </c>
      <c r="F343" s="335"/>
      <c r="G343" s="336"/>
      <c r="H343" s="259"/>
      <c r="I343" s="259"/>
      <c r="J343" s="259"/>
      <c r="K343" s="259"/>
      <c r="L343" s="259"/>
      <c r="M343" s="259"/>
      <c r="N343" s="259"/>
      <c r="O343" s="259"/>
      <c r="P343" s="259"/>
    </row>
    <row r="344" spans="1:16" x14ac:dyDescent="0.25">
      <c r="A344" s="443" t="s">
        <v>528</v>
      </c>
      <c r="B344" s="499"/>
      <c r="C344" s="499"/>
      <c r="D344" s="499"/>
      <c r="E344" s="499"/>
      <c r="F344" s="499"/>
      <c r="G344" s="500"/>
      <c r="H344" s="259"/>
      <c r="I344" s="259"/>
      <c r="J344" s="259"/>
      <c r="K344" s="259"/>
      <c r="L344" s="259"/>
      <c r="M344" s="259"/>
      <c r="N344" s="259"/>
      <c r="O344" s="259"/>
      <c r="P344" s="259"/>
    </row>
    <row r="345" spans="1:16" ht="15.75" x14ac:dyDescent="0.25">
      <c r="A345" s="333"/>
      <c r="B345" s="334"/>
      <c r="C345" s="335">
        <v>213</v>
      </c>
      <c r="D345" s="335">
        <v>227.4</v>
      </c>
      <c r="E345" s="335">
        <v>1</v>
      </c>
      <c r="F345" s="335"/>
      <c r="G345" s="336"/>
      <c r="H345" s="259"/>
      <c r="I345" s="259"/>
      <c r="J345" s="259"/>
      <c r="K345" s="259"/>
      <c r="L345" s="259"/>
      <c r="M345" s="259"/>
      <c r="N345" s="259"/>
      <c r="O345" s="259"/>
      <c r="P345" s="259"/>
    </row>
    <row r="346" spans="1:16" x14ac:dyDescent="0.25">
      <c r="A346" s="443" t="s">
        <v>533</v>
      </c>
      <c r="B346" s="499"/>
      <c r="C346" s="499"/>
      <c r="D346" s="499"/>
      <c r="E346" s="499"/>
      <c r="F346" s="499"/>
      <c r="G346" s="500"/>
      <c r="H346" s="259"/>
      <c r="I346" s="259"/>
      <c r="J346" s="259"/>
      <c r="K346" s="259"/>
      <c r="L346" s="259"/>
      <c r="M346" s="259"/>
      <c r="N346" s="259"/>
      <c r="O346" s="259"/>
      <c r="P346" s="259"/>
    </row>
    <row r="347" spans="1:16" ht="15.75" x14ac:dyDescent="0.25">
      <c r="A347" s="333"/>
      <c r="B347" s="334"/>
      <c r="C347" s="335">
        <v>25.38</v>
      </c>
      <c r="D347" s="335">
        <v>520</v>
      </c>
      <c r="E347" s="335">
        <v>1</v>
      </c>
      <c r="F347" s="335"/>
      <c r="G347" s="336"/>
      <c r="H347" s="259"/>
      <c r="I347" s="259"/>
      <c r="J347" s="259"/>
      <c r="K347" s="259"/>
      <c r="L347" s="259"/>
      <c r="M347" s="259"/>
      <c r="N347" s="259"/>
      <c r="O347" s="259"/>
      <c r="P347" s="259"/>
    </row>
    <row r="348" spans="1:16" ht="37.5" customHeight="1" x14ac:dyDescent="0.25">
      <c r="A348" s="443" t="s">
        <v>469</v>
      </c>
      <c r="B348" s="521"/>
      <c r="C348" s="521"/>
      <c r="D348" s="521"/>
      <c r="E348" s="521"/>
      <c r="F348" s="521"/>
      <c r="G348" s="522"/>
      <c r="H348" s="259" t="s">
        <v>496</v>
      </c>
      <c r="I348" s="259" t="s">
        <v>496</v>
      </c>
      <c r="J348" s="259" t="s">
        <v>496</v>
      </c>
      <c r="K348" s="259" t="s">
        <v>496</v>
      </c>
      <c r="L348" s="259" t="s">
        <v>496</v>
      </c>
      <c r="M348" s="259" t="s">
        <v>496</v>
      </c>
      <c r="N348" s="259" t="s">
        <v>496</v>
      </c>
      <c r="O348" s="259" t="s">
        <v>496</v>
      </c>
      <c r="P348" s="259" t="s">
        <v>496</v>
      </c>
    </row>
    <row r="349" spans="1:16" ht="15.75" x14ac:dyDescent="0.25">
      <c r="A349" s="226"/>
      <c r="B349" s="86"/>
      <c r="C349" s="93">
        <v>1.2</v>
      </c>
      <c r="D349" s="71">
        <v>7.49</v>
      </c>
      <c r="E349" s="93">
        <v>1</v>
      </c>
      <c r="F349" s="259" t="s">
        <v>496</v>
      </c>
      <c r="G349" s="259" t="s">
        <v>496</v>
      </c>
      <c r="H349" s="259" t="s">
        <v>496</v>
      </c>
      <c r="I349" s="259" t="s">
        <v>496</v>
      </c>
      <c r="J349" s="259" t="s">
        <v>496</v>
      </c>
      <c r="K349" s="259" t="s">
        <v>496</v>
      </c>
      <c r="L349" s="259" t="s">
        <v>496</v>
      </c>
      <c r="M349" s="259" t="s">
        <v>496</v>
      </c>
      <c r="N349" s="259" t="s">
        <v>496</v>
      </c>
      <c r="O349" s="259" t="s">
        <v>496</v>
      </c>
      <c r="P349" s="259" t="s">
        <v>496</v>
      </c>
    </row>
    <row r="350" spans="1:16" ht="31.5" x14ac:dyDescent="0.25">
      <c r="A350" s="284"/>
      <c r="B350" s="349" t="s">
        <v>552</v>
      </c>
      <c r="C350" s="93" t="s">
        <v>496</v>
      </c>
      <c r="D350" s="71" t="s">
        <v>496</v>
      </c>
      <c r="E350" s="93" t="s">
        <v>496</v>
      </c>
      <c r="F350" s="352">
        <v>0.99</v>
      </c>
      <c r="G350" s="259" t="s">
        <v>496</v>
      </c>
      <c r="H350" s="259" t="s">
        <v>496</v>
      </c>
      <c r="I350" s="259" t="s">
        <v>496</v>
      </c>
      <c r="J350" s="259" t="s">
        <v>496</v>
      </c>
      <c r="K350" s="259" t="s">
        <v>496</v>
      </c>
      <c r="L350" s="259" t="s">
        <v>496</v>
      </c>
      <c r="M350" s="259" t="s">
        <v>496</v>
      </c>
      <c r="N350" s="259" t="s">
        <v>496</v>
      </c>
      <c r="O350" s="259" t="s">
        <v>496</v>
      </c>
      <c r="P350" s="259" t="s">
        <v>496</v>
      </c>
    </row>
    <row r="351" spans="1:16" ht="31.5" x14ac:dyDescent="0.25">
      <c r="A351" s="284"/>
      <c r="B351" s="349" t="s">
        <v>553</v>
      </c>
      <c r="C351" s="93" t="s">
        <v>496</v>
      </c>
      <c r="D351" s="71" t="s">
        <v>496</v>
      </c>
      <c r="E351" s="93" t="s">
        <v>496</v>
      </c>
      <c r="F351" s="259" t="s">
        <v>496</v>
      </c>
      <c r="G351" s="259" t="s">
        <v>496</v>
      </c>
      <c r="H351" s="307">
        <v>17</v>
      </c>
      <c r="I351" s="307">
        <v>16</v>
      </c>
      <c r="J351" s="307">
        <v>0.99</v>
      </c>
      <c r="K351" s="259" t="s">
        <v>496</v>
      </c>
      <c r="L351" s="259" t="s">
        <v>496</v>
      </c>
      <c r="M351" s="259" t="s">
        <v>496</v>
      </c>
      <c r="N351" s="259" t="s">
        <v>496</v>
      </c>
      <c r="O351" s="259" t="s">
        <v>496</v>
      </c>
      <c r="P351" s="259" t="s">
        <v>496</v>
      </c>
    </row>
    <row r="352" spans="1:16" ht="24.75" customHeight="1" x14ac:dyDescent="0.25">
      <c r="A352" s="326">
        <v>21</v>
      </c>
      <c r="B352" s="541" t="s">
        <v>57</v>
      </c>
      <c r="C352" s="542"/>
      <c r="D352" s="542"/>
      <c r="E352" s="542"/>
      <c r="F352" s="542"/>
      <c r="G352" s="542"/>
      <c r="H352" s="259"/>
      <c r="I352" s="259"/>
      <c r="J352" s="259"/>
      <c r="K352" s="259"/>
      <c r="L352" s="259"/>
      <c r="M352" s="259"/>
      <c r="N352" s="259"/>
      <c r="O352" s="259"/>
      <c r="P352" s="259"/>
    </row>
    <row r="353" spans="1:16" ht="36" customHeight="1" x14ac:dyDescent="0.25">
      <c r="A353" s="449" t="s">
        <v>518</v>
      </c>
      <c r="B353" s="444"/>
      <c r="C353" s="444"/>
      <c r="D353" s="444"/>
      <c r="E353" s="444"/>
      <c r="F353" s="444"/>
      <c r="G353" s="445"/>
      <c r="H353" s="259"/>
      <c r="I353" s="259"/>
      <c r="J353" s="259"/>
      <c r="K353" s="259"/>
      <c r="L353" s="259"/>
      <c r="M353" s="259"/>
      <c r="N353" s="259"/>
      <c r="O353" s="259"/>
      <c r="P353" s="259"/>
    </row>
    <row r="354" spans="1:16" ht="15.75" x14ac:dyDescent="0.25">
      <c r="A354" s="226"/>
      <c r="B354" s="86"/>
      <c r="C354" s="71">
        <v>93.4</v>
      </c>
      <c r="D354" s="93">
        <v>99.1</v>
      </c>
      <c r="E354" s="93">
        <v>1</v>
      </c>
      <c r="F354" s="259" t="s">
        <v>496</v>
      </c>
      <c r="G354" s="259" t="s">
        <v>496</v>
      </c>
      <c r="H354" s="259" t="s">
        <v>496</v>
      </c>
      <c r="I354" s="259" t="s">
        <v>496</v>
      </c>
      <c r="J354" s="259" t="s">
        <v>496</v>
      </c>
      <c r="K354" s="259" t="s">
        <v>496</v>
      </c>
      <c r="L354" s="259" t="s">
        <v>496</v>
      </c>
      <c r="M354" s="259" t="s">
        <v>496</v>
      </c>
      <c r="N354" s="259" t="s">
        <v>496</v>
      </c>
      <c r="O354" s="259" t="s">
        <v>496</v>
      </c>
      <c r="P354" s="259" t="s">
        <v>496</v>
      </c>
    </row>
    <row r="355" spans="1:16" ht="50.25" customHeight="1" x14ac:dyDescent="0.25">
      <c r="A355" s="443" t="s">
        <v>164</v>
      </c>
      <c r="B355" s="444"/>
      <c r="C355" s="444"/>
      <c r="D355" s="444"/>
      <c r="E355" s="444"/>
      <c r="F355" s="444"/>
      <c r="G355" s="445"/>
      <c r="H355" s="259"/>
      <c r="I355" s="259"/>
      <c r="J355" s="259"/>
      <c r="K355" s="259"/>
      <c r="L355" s="259"/>
      <c r="M355" s="259"/>
      <c r="N355" s="259"/>
      <c r="O355" s="259"/>
      <c r="P355" s="259"/>
    </row>
    <row r="356" spans="1:16" ht="15.75" x14ac:dyDescent="0.25">
      <c r="A356" s="285"/>
      <c r="B356" s="322"/>
      <c r="C356" s="325">
        <v>102</v>
      </c>
      <c r="D356" s="300">
        <v>105.6</v>
      </c>
      <c r="E356" s="300">
        <v>1</v>
      </c>
      <c r="F356" s="301"/>
      <c r="G356" s="302"/>
      <c r="H356" s="259"/>
      <c r="I356" s="259"/>
      <c r="J356" s="259"/>
      <c r="K356" s="259"/>
      <c r="L356" s="259"/>
      <c r="M356" s="259"/>
      <c r="N356" s="259"/>
      <c r="O356" s="259"/>
      <c r="P356" s="259"/>
    </row>
    <row r="357" spans="1:16" ht="60.75" customHeight="1" x14ac:dyDescent="0.25">
      <c r="A357" s="443" t="s">
        <v>470</v>
      </c>
      <c r="B357" s="444"/>
      <c r="C357" s="444"/>
      <c r="D357" s="444"/>
      <c r="E357" s="444"/>
      <c r="F357" s="444"/>
      <c r="G357" s="445"/>
      <c r="H357" s="259" t="s">
        <v>496</v>
      </c>
      <c r="I357" s="259" t="s">
        <v>496</v>
      </c>
      <c r="J357" s="259" t="s">
        <v>496</v>
      </c>
      <c r="K357" s="259" t="s">
        <v>496</v>
      </c>
      <c r="L357" s="259" t="s">
        <v>496</v>
      </c>
      <c r="M357" s="259" t="s">
        <v>496</v>
      </c>
      <c r="N357" s="259" t="s">
        <v>496</v>
      </c>
      <c r="O357" s="259" t="s">
        <v>496</v>
      </c>
      <c r="P357" s="259" t="s">
        <v>496</v>
      </c>
    </row>
    <row r="358" spans="1:16" ht="15.75" x14ac:dyDescent="0.25">
      <c r="A358" s="226"/>
      <c r="B358" s="86"/>
      <c r="C358" s="93">
        <v>18.5</v>
      </c>
      <c r="D358" s="71">
        <v>22.66</v>
      </c>
      <c r="E358" s="93">
        <v>1</v>
      </c>
      <c r="F358" s="226"/>
      <c r="G358" s="226"/>
      <c r="H358" s="259" t="s">
        <v>496</v>
      </c>
      <c r="I358" s="259" t="s">
        <v>496</v>
      </c>
      <c r="J358" s="259" t="s">
        <v>496</v>
      </c>
      <c r="K358" s="259" t="s">
        <v>496</v>
      </c>
      <c r="L358" s="259" t="s">
        <v>496</v>
      </c>
      <c r="M358" s="259" t="s">
        <v>496</v>
      </c>
      <c r="N358" s="259" t="s">
        <v>496</v>
      </c>
      <c r="O358" s="259" t="s">
        <v>496</v>
      </c>
      <c r="P358" s="259" t="s">
        <v>496</v>
      </c>
    </row>
    <row r="359" spans="1:16" ht="31.5" x14ac:dyDescent="0.25">
      <c r="A359" s="285"/>
      <c r="B359" s="327" t="s">
        <v>554</v>
      </c>
      <c r="C359" s="300" t="s">
        <v>496</v>
      </c>
      <c r="D359" s="325" t="s">
        <v>496</v>
      </c>
      <c r="E359" s="300" t="s">
        <v>496</v>
      </c>
      <c r="F359" s="354">
        <v>1</v>
      </c>
      <c r="G359" s="339" t="s">
        <v>496</v>
      </c>
      <c r="H359" s="259" t="s">
        <v>496</v>
      </c>
      <c r="I359" s="259" t="s">
        <v>496</v>
      </c>
      <c r="J359" s="259" t="s">
        <v>496</v>
      </c>
      <c r="K359" s="259" t="s">
        <v>496</v>
      </c>
      <c r="L359" s="259" t="s">
        <v>496</v>
      </c>
      <c r="M359" s="259" t="s">
        <v>496</v>
      </c>
      <c r="N359" s="259" t="s">
        <v>496</v>
      </c>
      <c r="O359" s="259" t="s">
        <v>496</v>
      </c>
      <c r="P359" s="259" t="s">
        <v>496</v>
      </c>
    </row>
    <row r="360" spans="1:16" ht="31.5" x14ac:dyDescent="0.25">
      <c r="A360" s="285"/>
      <c r="B360" s="327" t="s">
        <v>555</v>
      </c>
      <c r="C360" s="300" t="s">
        <v>496</v>
      </c>
      <c r="D360" s="325" t="s">
        <v>496</v>
      </c>
      <c r="E360" s="300" t="s">
        <v>496</v>
      </c>
      <c r="F360" s="338" t="s">
        <v>496</v>
      </c>
      <c r="G360" s="339" t="s">
        <v>496</v>
      </c>
      <c r="H360" s="307">
        <v>3</v>
      </c>
      <c r="I360" s="307">
        <v>3</v>
      </c>
      <c r="J360" s="307">
        <v>1</v>
      </c>
      <c r="K360" s="259" t="s">
        <v>496</v>
      </c>
      <c r="L360" s="259" t="s">
        <v>496</v>
      </c>
      <c r="M360" s="259" t="s">
        <v>496</v>
      </c>
      <c r="N360" s="259" t="s">
        <v>496</v>
      </c>
      <c r="O360" s="259" t="s">
        <v>496</v>
      </c>
      <c r="P360" s="259" t="s">
        <v>496</v>
      </c>
    </row>
    <row r="361" spans="1:16" ht="15.75" x14ac:dyDescent="0.25">
      <c r="A361" s="323">
        <v>22</v>
      </c>
      <c r="B361" s="440" t="s">
        <v>58</v>
      </c>
      <c r="C361" s="441"/>
      <c r="D361" s="441"/>
      <c r="E361" s="441"/>
      <c r="F361" s="441"/>
      <c r="G361" s="442"/>
      <c r="H361" s="259"/>
      <c r="I361" s="259"/>
      <c r="J361" s="259"/>
      <c r="K361" s="259"/>
      <c r="L361" s="259"/>
      <c r="M361" s="259"/>
      <c r="N361" s="259"/>
      <c r="O361" s="259"/>
      <c r="P361" s="259"/>
    </row>
    <row r="362" spans="1:16" ht="34.5" customHeight="1" x14ac:dyDescent="0.25">
      <c r="A362" s="443" t="s">
        <v>518</v>
      </c>
      <c r="B362" s="444"/>
      <c r="C362" s="444"/>
      <c r="D362" s="444"/>
      <c r="E362" s="444"/>
      <c r="F362" s="444"/>
      <c r="G362" s="445"/>
      <c r="H362" s="259"/>
      <c r="I362" s="259"/>
      <c r="J362" s="259"/>
      <c r="K362" s="259"/>
      <c r="L362" s="259"/>
      <c r="M362" s="259"/>
      <c r="N362" s="259"/>
      <c r="O362" s="259"/>
      <c r="P362" s="259"/>
    </row>
    <row r="363" spans="1:16" ht="15.75" x14ac:dyDescent="0.25">
      <c r="A363" s="285"/>
      <c r="B363" s="322"/>
      <c r="C363" s="300">
        <v>25.38</v>
      </c>
      <c r="D363" s="325">
        <v>253</v>
      </c>
      <c r="E363" s="300">
        <v>1</v>
      </c>
      <c r="F363" s="338"/>
      <c r="G363" s="339"/>
      <c r="H363" s="259"/>
      <c r="I363" s="259"/>
      <c r="J363" s="259"/>
      <c r="K363" s="259"/>
      <c r="L363" s="259"/>
      <c r="M363" s="259"/>
      <c r="N363" s="259"/>
      <c r="O363" s="259"/>
      <c r="P363" s="259"/>
    </row>
    <row r="364" spans="1:16" ht="57" customHeight="1" x14ac:dyDescent="0.25">
      <c r="A364" s="443" t="s">
        <v>164</v>
      </c>
      <c r="B364" s="444"/>
      <c r="C364" s="444"/>
      <c r="D364" s="444"/>
      <c r="E364" s="444"/>
      <c r="F364" s="444"/>
      <c r="G364" s="445"/>
      <c r="H364" s="259"/>
      <c r="I364" s="259"/>
      <c r="J364" s="259"/>
      <c r="K364" s="259"/>
      <c r="L364" s="259"/>
      <c r="M364" s="259"/>
      <c r="N364" s="259"/>
      <c r="O364" s="259"/>
      <c r="P364" s="259"/>
    </row>
    <row r="365" spans="1:16" ht="15.75" x14ac:dyDescent="0.25">
      <c r="A365" s="285"/>
      <c r="B365" s="322"/>
      <c r="C365" s="300">
        <v>102</v>
      </c>
      <c r="D365" s="325">
        <v>105.6</v>
      </c>
      <c r="E365" s="300">
        <v>1</v>
      </c>
      <c r="F365" s="338"/>
      <c r="G365" s="339"/>
      <c r="H365" s="259"/>
      <c r="I365" s="259"/>
      <c r="J365" s="259"/>
      <c r="K365" s="259"/>
      <c r="L365" s="259"/>
      <c r="M365" s="259"/>
      <c r="N365" s="259"/>
      <c r="O365" s="259"/>
      <c r="P365" s="259"/>
    </row>
    <row r="366" spans="1:16" ht="66.75" customHeight="1" x14ac:dyDescent="0.25">
      <c r="A366" s="443" t="s">
        <v>471</v>
      </c>
      <c r="B366" s="444"/>
      <c r="C366" s="444"/>
      <c r="D366" s="444"/>
      <c r="E366" s="444"/>
      <c r="F366" s="444"/>
      <c r="G366" s="445"/>
      <c r="H366" s="259" t="s">
        <v>496</v>
      </c>
      <c r="I366" s="259" t="s">
        <v>496</v>
      </c>
      <c r="J366" s="259" t="s">
        <v>496</v>
      </c>
      <c r="K366" s="259" t="s">
        <v>496</v>
      </c>
      <c r="L366" s="259" t="s">
        <v>496</v>
      </c>
      <c r="M366" s="259" t="s">
        <v>496</v>
      </c>
      <c r="N366" s="259" t="s">
        <v>496</v>
      </c>
      <c r="O366" s="259" t="s">
        <v>496</v>
      </c>
      <c r="P366" s="259" t="s">
        <v>496</v>
      </c>
    </row>
    <row r="367" spans="1:16" ht="15.75" x14ac:dyDescent="0.25">
      <c r="A367" s="226"/>
      <c r="B367" s="86"/>
      <c r="C367" s="93">
        <v>62.1</v>
      </c>
      <c r="D367" s="93">
        <v>70.400000000000006</v>
      </c>
      <c r="E367" s="93">
        <v>1</v>
      </c>
      <c r="F367" s="259" t="s">
        <v>496</v>
      </c>
      <c r="G367" s="259" t="s">
        <v>496</v>
      </c>
      <c r="H367" s="259" t="s">
        <v>496</v>
      </c>
      <c r="I367" s="259" t="s">
        <v>496</v>
      </c>
      <c r="J367" s="259" t="s">
        <v>496</v>
      </c>
      <c r="K367" s="259" t="s">
        <v>496</v>
      </c>
      <c r="L367" s="259" t="s">
        <v>496</v>
      </c>
      <c r="M367" s="259" t="s">
        <v>496</v>
      </c>
      <c r="N367" s="259" t="s">
        <v>496</v>
      </c>
      <c r="O367" s="259" t="s">
        <v>496</v>
      </c>
      <c r="P367" s="259" t="s">
        <v>496</v>
      </c>
    </row>
    <row r="368" spans="1:16" ht="31.5" x14ac:dyDescent="0.25">
      <c r="A368" s="339"/>
      <c r="B368" s="303" t="s">
        <v>556</v>
      </c>
      <c r="C368" s="300" t="s">
        <v>496</v>
      </c>
      <c r="D368" s="300" t="s">
        <v>496</v>
      </c>
      <c r="E368" s="300" t="s">
        <v>496</v>
      </c>
      <c r="F368" s="355">
        <v>1</v>
      </c>
      <c r="G368" s="302" t="s">
        <v>496</v>
      </c>
      <c r="H368" s="259" t="s">
        <v>496</v>
      </c>
      <c r="I368" s="259" t="s">
        <v>496</v>
      </c>
      <c r="J368" s="259" t="s">
        <v>496</v>
      </c>
      <c r="K368" s="259" t="s">
        <v>496</v>
      </c>
      <c r="L368" s="259" t="s">
        <v>496</v>
      </c>
      <c r="M368" s="259" t="s">
        <v>496</v>
      </c>
      <c r="N368" s="259" t="s">
        <v>496</v>
      </c>
      <c r="O368" s="259" t="s">
        <v>496</v>
      </c>
      <c r="P368" s="259" t="s">
        <v>496</v>
      </c>
    </row>
    <row r="369" spans="1:16" ht="31.5" x14ac:dyDescent="0.25">
      <c r="A369" s="339"/>
      <c r="B369" s="303" t="s">
        <v>557</v>
      </c>
      <c r="C369" s="300" t="s">
        <v>496</v>
      </c>
      <c r="D369" s="300" t="s">
        <v>496</v>
      </c>
      <c r="E369" s="300" t="s">
        <v>496</v>
      </c>
      <c r="F369" s="301" t="s">
        <v>496</v>
      </c>
      <c r="G369" s="302" t="s">
        <v>496</v>
      </c>
      <c r="H369" s="348">
        <v>3</v>
      </c>
      <c r="I369" s="348">
        <v>3</v>
      </c>
      <c r="J369" s="348">
        <v>1</v>
      </c>
      <c r="K369" s="259" t="s">
        <v>496</v>
      </c>
      <c r="L369" s="259" t="s">
        <v>496</v>
      </c>
      <c r="M369" s="259" t="s">
        <v>496</v>
      </c>
      <c r="N369" s="259" t="s">
        <v>496</v>
      </c>
      <c r="O369" s="259" t="s">
        <v>496</v>
      </c>
      <c r="P369" s="259" t="s">
        <v>496</v>
      </c>
    </row>
    <row r="370" spans="1:16" ht="34.5" customHeight="1" x14ac:dyDescent="0.25">
      <c r="A370" s="340">
        <v>23</v>
      </c>
      <c r="B370" s="446" t="s">
        <v>499</v>
      </c>
      <c r="C370" s="447"/>
      <c r="D370" s="447"/>
      <c r="E370" s="447"/>
      <c r="F370" s="447"/>
      <c r="G370" s="448"/>
      <c r="H370" s="259"/>
      <c r="I370" s="259"/>
      <c r="J370" s="259"/>
      <c r="K370" s="259"/>
      <c r="L370" s="259"/>
      <c r="M370" s="259"/>
      <c r="N370" s="259"/>
      <c r="O370" s="259"/>
      <c r="P370" s="259"/>
    </row>
    <row r="371" spans="1:16" ht="32.25" customHeight="1" x14ac:dyDescent="0.25">
      <c r="A371" s="449" t="s">
        <v>518</v>
      </c>
      <c r="B371" s="444"/>
      <c r="C371" s="444"/>
      <c r="D371" s="444"/>
      <c r="E371" s="444"/>
      <c r="F371" s="444"/>
      <c r="G371" s="445"/>
      <c r="H371" s="259"/>
      <c r="I371" s="259"/>
      <c r="J371" s="259"/>
      <c r="K371" s="259"/>
      <c r="L371" s="259"/>
      <c r="M371" s="259"/>
      <c r="N371" s="259"/>
      <c r="O371" s="259"/>
      <c r="P371" s="259"/>
    </row>
    <row r="372" spans="1:16" ht="15.75" x14ac:dyDescent="0.25">
      <c r="A372" s="339"/>
      <c r="B372" s="86"/>
      <c r="C372" s="93">
        <v>25.38</v>
      </c>
      <c r="D372" s="93">
        <v>253</v>
      </c>
      <c r="E372" s="93">
        <v>1</v>
      </c>
      <c r="F372" s="259"/>
      <c r="G372" s="259"/>
      <c r="H372" s="259"/>
      <c r="I372" s="259"/>
      <c r="J372" s="259"/>
      <c r="K372" s="259"/>
      <c r="L372" s="259"/>
      <c r="M372" s="259"/>
      <c r="N372" s="259"/>
      <c r="O372" s="259"/>
      <c r="P372" s="259"/>
    </row>
    <row r="373" spans="1:16" ht="48.75" customHeight="1" x14ac:dyDescent="0.25">
      <c r="A373" s="449" t="s">
        <v>519</v>
      </c>
      <c r="B373" s="444"/>
      <c r="C373" s="444"/>
      <c r="D373" s="444"/>
      <c r="E373" s="444"/>
      <c r="F373" s="444"/>
      <c r="G373" s="445"/>
      <c r="H373" s="259"/>
      <c r="I373" s="259"/>
      <c r="J373" s="259"/>
      <c r="K373" s="259"/>
      <c r="L373" s="259"/>
      <c r="M373" s="259"/>
      <c r="N373" s="259"/>
      <c r="O373" s="259"/>
      <c r="P373" s="259"/>
    </row>
    <row r="374" spans="1:16" ht="15.75" x14ac:dyDescent="0.25">
      <c r="A374" s="339"/>
      <c r="B374" s="86"/>
      <c r="C374" s="93">
        <v>102</v>
      </c>
      <c r="D374" s="93">
        <v>105.6</v>
      </c>
      <c r="E374" s="93">
        <v>1</v>
      </c>
      <c r="F374" s="259"/>
      <c r="G374" s="259"/>
      <c r="H374" s="259"/>
      <c r="I374" s="259"/>
      <c r="J374" s="259"/>
      <c r="K374" s="259"/>
      <c r="L374" s="259"/>
      <c r="M374" s="259"/>
      <c r="N374" s="259"/>
      <c r="O374" s="259"/>
      <c r="P374" s="259"/>
    </row>
    <row r="375" spans="1:16" ht="47.25" customHeight="1" x14ac:dyDescent="0.25">
      <c r="A375" s="450" t="s">
        <v>534</v>
      </c>
      <c r="B375" s="434"/>
      <c r="C375" s="434"/>
      <c r="D375" s="434"/>
      <c r="E375" s="434"/>
      <c r="F375" s="434"/>
      <c r="G375" s="435"/>
      <c r="H375" s="259"/>
      <c r="I375" s="259"/>
      <c r="J375" s="259"/>
      <c r="K375" s="259"/>
      <c r="L375" s="259"/>
      <c r="M375" s="259"/>
      <c r="N375" s="259"/>
      <c r="O375" s="259"/>
      <c r="P375" s="259"/>
    </row>
    <row r="376" spans="1:16" ht="15.75" x14ac:dyDescent="0.25">
      <c r="A376" s="339"/>
      <c r="B376" s="86"/>
      <c r="C376" s="93">
        <v>105.7</v>
      </c>
      <c r="D376" s="93">
        <v>118.19</v>
      </c>
      <c r="E376" s="93">
        <v>1</v>
      </c>
      <c r="F376" s="259"/>
      <c r="G376" s="259"/>
      <c r="H376" s="259"/>
      <c r="I376" s="259"/>
      <c r="J376" s="259"/>
      <c r="K376" s="259"/>
      <c r="L376" s="259"/>
      <c r="M376" s="259"/>
      <c r="N376" s="259"/>
      <c r="O376" s="259"/>
      <c r="P376" s="259"/>
    </row>
    <row r="377" spans="1:16" x14ac:dyDescent="0.25">
      <c r="A377" s="449" t="s">
        <v>520</v>
      </c>
      <c r="B377" s="444"/>
      <c r="C377" s="444"/>
      <c r="D377" s="444"/>
      <c r="E377" s="444"/>
      <c r="F377" s="444"/>
      <c r="G377" s="445"/>
      <c r="H377" s="259"/>
      <c r="I377" s="259"/>
      <c r="J377" s="259"/>
      <c r="K377" s="259"/>
      <c r="L377" s="259"/>
      <c r="M377" s="259"/>
      <c r="N377" s="259"/>
      <c r="O377" s="259"/>
      <c r="P377" s="259"/>
    </row>
    <row r="378" spans="1:16" ht="15.75" x14ac:dyDescent="0.25">
      <c r="A378" s="339"/>
      <c r="B378" s="86"/>
      <c r="C378" s="93">
        <v>2.8</v>
      </c>
      <c r="D378" s="93">
        <v>4.9000000000000004</v>
      </c>
      <c r="E378" s="93">
        <v>1</v>
      </c>
      <c r="F378" s="259"/>
      <c r="G378" s="259"/>
      <c r="H378" s="259"/>
      <c r="I378" s="259"/>
      <c r="J378" s="259"/>
      <c r="K378" s="259"/>
      <c r="L378" s="259"/>
      <c r="M378" s="259"/>
      <c r="N378" s="259"/>
      <c r="O378" s="259"/>
      <c r="P378" s="259"/>
    </row>
    <row r="379" spans="1:16" x14ac:dyDescent="0.25">
      <c r="A379" s="449" t="s">
        <v>193</v>
      </c>
      <c r="B379" s="444"/>
      <c r="C379" s="444"/>
      <c r="D379" s="444"/>
      <c r="E379" s="444"/>
      <c r="F379" s="444"/>
      <c r="G379" s="445"/>
      <c r="H379" s="259"/>
      <c r="I379" s="259"/>
      <c r="J379" s="259"/>
      <c r="K379" s="259"/>
      <c r="L379" s="259"/>
      <c r="M379" s="259"/>
      <c r="N379" s="259"/>
      <c r="O379" s="259"/>
      <c r="P379" s="259"/>
    </row>
    <row r="380" spans="1:16" ht="15.75" x14ac:dyDescent="0.25">
      <c r="A380" s="339"/>
      <c r="B380" s="86"/>
      <c r="C380" s="93">
        <v>1</v>
      </c>
      <c r="D380" s="93">
        <v>1</v>
      </c>
      <c r="E380" s="93">
        <v>1</v>
      </c>
      <c r="F380" s="259"/>
      <c r="G380" s="259"/>
      <c r="H380" s="259"/>
      <c r="I380" s="259"/>
      <c r="J380" s="259"/>
      <c r="K380" s="259"/>
      <c r="L380" s="259"/>
      <c r="M380" s="259"/>
      <c r="N380" s="259"/>
      <c r="O380" s="259"/>
      <c r="P380" s="259"/>
    </row>
    <row r="381" spans="1:16" ht="31.5" x14ac:dyDescent="0.25">
      <c r="A381" s="339"/>
      <c r="B381" s="349" t="s">
        <v>558</v>
      </c>
      <c r="C381" s="93" t="s">
        <v>496</v>
      </c>
      <c r="D381" s="93" t="s">
        <v>496</v>
      </c>
      <c r="E381" s="93" t="s">
        <v>496</v>
      </c>
      <c r="F381" s="352">
        <v>1</v>
      </c>
      <c r="G381" s="259" t="s">
        <v>496</v>
      </c>
      <c r="H381" s="259" t="s">
        <v>496</v>
      </c>
      <c r="I381" s="259" t="s">
        <v>496</v>
      </c>
      <c r="J381" s="259" t="s">
        <v>496</v>
      </c>
      <c r="K381" s="259" t="s">
        <v>496</v>
      </c>
      <c r="L381" s="259" t="s">
        <v>496</v>
      </c>
      <c r="M381" s="259" t="s">
        <v>496</v>
      </c>
      <c r="N381" s="259" t="s">
        <v>496</v>
      </c>
      <c r="O381" s="259" t="s">
        <v>496</v>
      </c>
      <c r="P381" s="259" t="s">
        <v>496</v>
      </c>
    </row>
    <row r="382" spans="1:16" ht="31.5" x14ac:dyDescent="0.25">
      <c r="A382" s="339"/>
      <c r="B382" s="349" t="s">
        <v>559</v>
      </c>
      <c r="C382" s="93" t="s">
        <v>496</v>
      </c>
      <c r="D382" s="93" t="s">
        <v>496</v>
      </c>
      <c r="E382" s="93" t="s">
        <v>496</v>
      </c>
      <c r="F382" s="259" t="s">
        <v>496</v>
      </c>
      <c r="G382" s="259" t="s">
        <v>496</v>
      </c>
      <c r="H382" s="307">
        <v>5</v>
      </c>
      <c r="I382" s="307">
        <v>5</v>
      </c>
      <c r="J382" s="307">
        <v>1</v>
      </c>
      <c r="K382" s="259" t="s">
        <v>496</v>
      </c>
      <c r="L382" s="259" t="s">
        <v>496</v>
      </c>
      <c r="M382" s="259" t="s">
        <v>496</v>
      </c>
      <c r="N382" s="259" t="s">
        <v>496</v>
      </c>
      <c r="O382" s="259" t="s">
        <v>496</v>
      </c>
      <c r="P382" s="259" t="s">
        <v>496</v>
      </c>
    </row>
    <row r="383" spans="1:16" ht="28.5" x14ac:dyDescent="0.25">
      <c r="A383" s="217"/>
      <c r="B383" s="79" t="s">
        <v>472</v>
      </c>
      <c r="C383" s="259" t="s">
        <v>496</v>
      </c>
      <c r="D383" s="259" t="s">
        <v>496</v>
      </c>
      <c r="E383" s="259" t="s">
        <v>496</v>
      </c>
      <c r="F383" s="166">
        <v>1</v>
      </c>
      <c r="G383" s="259" t="s">
        <v>496</v>
      </c>
      <c r="H383" s="259" t="s">
        <v>496</v>
      </c>
      <c r="I383" s="259" t="s">
        <v>496</v>
      </c>
      <c r="J383" s="259" t="s">
        <v>496</v>
      </c>
      <c r="K383" s="259" t="s">
        <v>496</v>
      </c>
      <c r="L383" s="259" t="s">
        <v>496</v>
      </c>
      <c r="M383" s="259" t="s">
        <v>496</v>
      </c>
      <c r="N383" s="259" t="s">
        <v>496</v>
      </c>
      <c r="O383" s="259" t="s">
        <v>496</v>
      </c>
      <c r="P383" s="259" t="s">
        <v>496</v>
      </c>
    </row>
    <row r="384" spans="1:16" ht="28.5" x14ac:dyDescent="0.25">
      <c r="A384" s="217"/>
      <c r="B384" s="79" t="s">
        <v>473</v>
      </c>
      <c r="C384" s="259" t="s">
        <v>496</v>
      </c>
      <c r="D384" s="259" t="s">
        <v>496</v>
      </c>
      <c r="E384" s="259" t="s">
        <v>496</v>
      </c>
      <c r="F384" s="259" t="s">
        <v>496</v>
      </c>
      <c r="G384" s="259" t="s">
        <v>496</v>
      </c>
      <c r="H384" s="224">
        <v>12</v>
      </c>
      <c r="I384" s="224">
        <v>10</v>
      </c>
      <c r="J384" s="225">
        <v>0.99</v>
      </c>
      <c r="K384" s="259" t="s">
        <v>496</v>
      </c>
      <c r="L384" s="259" t="s">
        <v>496</v>
      </c>
      <c r="M384" s="259" t="s">
        <v>496</v>
      </c>
      <c r="N384" s="259" t="s">
        <v>496</v>
      </c>
      <c r="O384" s="259" t="s">
        <v>496</v>
      </c>
      <c r="P384" s="259" t="s">
        <v>496</v>
      </c>
    </row>
    <row r="385" spans="1:17" ht="15.75" x14ac:dyDescent="0.25">
      <c r="A385" s="233">
        <v>24</v>
      </c>
      <c r="B385" s="518" t="s">
        <v>60</v>
      </c>
      <c r="C385" s="519"/>
      <c r="D385" s="519"/>
      <c r="E385" s="519"/>
      <c r="F385" s="519"/>
      <c r="G385" s="519"/>
      <c r="H385" s="519"/>
      <c r="I385" s="519"/>
      <c r="J385" s="519"/>
      <c r="K385" s="519"/>
      <c r="L385" s="519"/>
      <c r="M385" s="519"/>
      <c r="N385" s="519"/>
      <c r="O385" s="519"/>
      <c r="P385" s="520"/>
    </row>
    <row r="386" spans="1:17" ht="36.75" customHeight="1" x14ac:dyDescent="0.25">
      <c r="A386" s="461" t="s">
        <v>474</v>
      </c>
      <c r="B386" s="444"/>
      <c r="C386" s="444"/>
      <c r="D386" s="444"/>
      <c r="E386" s="444"/>
      <c r="F386" s="444"/>
      <c r="G386" s="445"/>
      <c r="H386" s="259" t="s">
        <v>496</v>
      </c>
      <c r="I386" s="259" t="s">
        <v>496</v>
      </c>
      <c r="J386" s="259" t="s">
        <v>496</v>
      </c>
      <c r="K386" s="259" t="s">
        <v>496</v>
      </c>
      <c r="L386" s="259" t="s">
        <v>496</v>
      </c>
      <c r="M386" s="259" t="s">
        <v>496</v>
      </c>
      <c r="N386" s="259" t="s">
        <v>496</v>
      </c>
      <c r="O386" s="259" t="s">
        <v>496</v>
      </c>
      <c r="P386" s="259" t="s">
        <v>496</v>
      </c>
    </row>
    <row r="387" spans="1:17" ht="15.75" x14ac:dyDescent="0.25">
      <c r="A387" s="232"/>
      <c r="B387" s="86"/>
      <c r="C387" s="93">
        <v>46008.4</v>
      </c>
      <c r="D387" s="93">
        <v>77469.8</v>
      </c>
      <c r="E387" s="93">
        <v>1</v>
      </c>
      <c r="F387" s="259" t="s">
        <v>496</v>
      </c>
      <c r="G387" s="259" t="s">
        <v>496</v>
      </c>
      <c r="H387" s="259" t="s">
        <v>496</v>
      </c>
      <c r="I387" s="259" t="s">
        <v>496</v>
      </c>
      <c r="J387" s="259" t="s">
        <v>496</v>
      </c>
      <c r="K387" s="259" t="s">
        <v>496</v>
      </c>
      <c r="L387" s="259" t="s">
        <v>496</v>
      </c>
      <c r="M387" s="259" t="s">
        <v>496</v>
      </c>
      <c r="N387" s="259" t="s">
        <v>496</v>
      </c>
      <c r="O387" s="259" t="s">
        <v>496</v>
      </c>
      <c r="P387" s="259" t="s">
        <v>496</v>
      </c>
    </row>
    <row r="388" spans="1:17" ht="28.5" x14ac:dyDescent="0.25">
      <c r="A388" s="232"/>
      <c r="B388" s="79" t="s">
        <v>475</v>
      </c>
      <c r="C388" s="259" t="s">
        <v>496</v>
      </c>
      <c r="D388" s="259" t="s">
        <v>496</v>
      </c>
      <c r="E388" s="259" t="s">
        <v>496</v>
      </c>
      <c r="F388" s="166">
        <f>E387</f>
        <v>1</v>
      </c>
      <c r="G388" s="259" t="s">
        <v>496</v>
      </c>
      <c r="H388" s="259" t="s">
        <v>496</v>
      </c>
      <c r="I388" s="259" t="s">
        <v>496</v>
      </c>
      <c r="J388" s="259" t="s">
        <v>496</v>
      </c>
      <c r="K388" s="259" t="s">
        <v>496</v>
      </c>
      <c r="L388" s="259" t="s">
        <v>496</v>
      </c>
      <c r="M388" s="259" t="s">
        <v>496</v>
      </c>
      <c r="N388" s="259" t="s">
        <v>496</v>
      </c>
      <c r="O388" s="259" t="s">
        <v>496</v>
      </c>
      <c r="P388" s="259" t="s">
        <v>496</v>
      </c>
    </row>
    <row r="389" spans="1:17" ht="28.5" x14ac:dyDescent="0.25">
      <c r="A389" s="232"/>
      <c r="B389" s="79" t="s">
        <v>476</v>
      </c>
      <c r="C389" s="259" t="s">
        <v>496</v>
      </c>
      <c r="D389" s="259" t="s">
        <v>496</v>
      </c>
      <c r="E389" s="259" t="s">
        <v>496</v>
      </c>
      <c r="F389" s="259" t="s">
        <v>496</v>
      </c>
      <c r="G389" s="259" t="s">
        <v>496</v>
      </c>
      <c r="H389" s="224">
        <v>1</v>
      </c>
      <c r="I389" s="224">
        <v>1</v>
      </c>
      <c r="J389" s="225">
        <f t="shared" ref="J389" si="0">I389/H389</f>
        <v>1</v>
      </c>
      <c r="K389" s="259" t="s">
        <v>496</v>
      </c>
      <c r="L389" s="259" t="s">
        <v>496</v>
      </c>
      <c r="M389" s="259" t="s">
        <v>496</v>
      </c>
      <c r="N389" s="259" t="s">
        <v>496</v>
      </c>
      <c r="O389" s="259" t="s">
        <v>496</v>
      </c>
      <c r="P389" s="259" t="s">
        <v>496</v>
      </c>
    </row>
    <row r="390" spans="1:17" ht="25.5" customHeight="1" x14ac:dyDescent="0.25">
      <c r="A390" s="237">
        <v>25</v>
      </c>
      <c r="B390" s="433" t="s">
        <v>61</v>
      </c>
      <c r="C390" s="444"/>
      <c r="D390" s="444"/>
      <c r="E390" s="444"/>
      <c r="F390" s="444"/>
      <c r="G390" s="444"/>
      <c r="H390" s="444"/>
      <c r="I390" s="444"/>
      <c r="J390" s="444"/>
      <c r="K390" s="444"/>
      <c r="L390" s="444"/>
      <c r="M390" s="444"/>
      <c r="N390" s="444"/>
      <c r="O390" s="444"/>
      <c r="P390" s="445"/>
    </row>
    <row r="391" spans="1:17" ht="30" customHeight="1" x14ac:dyDescent="0.25">
      <c r="A391" s="461" t="s">
        <v>477</v>
      </c>
      <c r="B391" s="444"/>
      <c r="C391" s="444"/>
      <c r="D391" s="444"/>
      <c r="E391" s="444"/>
      <c r="F391" s="444"/>
      <c r="G391" s="445"/>
      <c r="H391" s="259" t="s">
        <v>496</v>
      </c>
      <c r="I391" s="259" t="s">
        <v>496</v>
      </c>
      <c r="J391" s="259" t="s">
        <v>496</v>
      </c>
      <c r="K391" s="259" t="s">
        <v>496</v>
      </c>
      <c r="L391" s="259" t="s">
        <v>496</v>
      </c>
      <c r="M391" s="259" t="s">
        <v>496</v>
      </c>
      <c r="N391" s="259" t="s">
        <v>496</v>
      </c>
      <c r="O391" s="259" t="s">
        <v>496</v>
      </c>
      <c r="P391" s="259" t="s">
        <v>496</v>
      </c>
    </row>
    <row r="392" spans="1:17" ht="15.75" x14ac:dyDescent="0.25">
      <c r="A392" s="232"/>
      <c r="B392" s="86"/>
      <c r="C392" s="71">
        <v>16756.95</v>
      </c>
      <c r="D392" s="71">
        <v>17098.93</v>
      </c>
      <c r="E392" s="93">
        <f>D392/C392</f>
        <v>1.0204082485177792</v>
      </c>
      <c r="F392" s="259" t="s">
        <v>496</v>
      </c>
      <c r="G392" s="259" t="s">
        <v>496</v>
      </c>
      <c r="H392" s="259" t="s">
        <v>496</v>
      </c>
      <c r="I392" s="259" t="s">
        <v>496</v>
      </c>
      <c r="J392" s="259" t="s">
        <v>496</v>
      </c>
      <c r="K392" s="259" t="s">
        <v>496</v>
      </c>
      <c r="L392" s="259" t="s">
        <v>496</v>
      </c>
      <c r="M392" s="259" t="s">
        <v>496</v>
      </c>
      <c r="N392" s="259" t="s">
        <v>496</v>
      </c>
      <c r="O392" s="259" t="s">
        <v>496</v>
      </c>
      <c r="P392" s="259" t="s">
        <v>496</v>
      </c>
    </row>
    <row r="393" spans="1:17" ht="28.5" x14ac:dyDescent="0.25">
      <c r="A393" s="232"/>
      <c r="B393" s="79" t="s">
        <v>478</v>
      </c>
      <c r="C393" s="259" t="s">
        <v>496</v>
      </c>
      <c r="D393" s="259" t="s">
        <v>496</v>
      </c>
      <c r="E393" s="259" t="s">
        <v>496</v>
      </c>
      <c r="F393" s="166">
        <f>E392</f>
        <v>1.0204082485177792</v>
      </c>
      <c r="G393" s="259" t="s">
        <v>496</v>
      </c>
      <c r="H393" s="259" t="s">
        <v>496</v>
      </c>
      <c r="I393" s="259" t="s">
        <v>496</v>
      </c>
      <c r="J393" s="259" t="s">
        <v>496</v>
      </c>
      <c r="K393" s="259" t="s">
        <v>496</v>
      </c>
      <c r="L393" s="259" t="s">
        <v>496</v>
      </c>
      <c r="M393" s="259" t="s">
        <v>496</v>
      </c>
      <c r="N393" s="259" t="s">
        <v>496</v>
      </c>
      <c r="O393" s="259" t="s">
        <v>496</v>
      </c>
      <c r="P393" s="259" t="s">
        <v>496</v>
      </c>
    </row>
    <row r="394" spans="1:17" ht="28.5" x14ac:dyDescent="0.25">
      <c r="A394" s="232"/>
      <c r="B394" s="79" t="s">
        <v>479</v>
      </c>
      <c r="C394" s="259" t="s">
        <v>496</v>
      </c>
      <c r="D394" s="259" t="s">
        <v>496</v>
      </c>
      <c r="E394" s="259" t="s">
        <v>496</v>
      </c>
      <c r="F394" s="259" t="s">
        <v>496</v>
      </c>
      <c r="G394" s="259" t="s">
        <v>496</v>
      </c>
      <c r="H394" s="224">
        <v>1</v>
      </c>
      <c r="I394" s="224">
        <v>1</v>
      </c>
      <c r="J394" s="225">
        <f t="shared" ref="J394" si="1">I394/H394</f>
        <v>1</v>
      </c>
      <c r="K394" s="259" t="s">
        <v>496</v>
      </c>
      <c r="L394" s="259" t="s">
        <v>496</v>
      </c>
      <c r="M394" s="259" t="s">
        <v>496</v>
      </c>
      <c r="N394" s="259" t="s">
        <v>496</v>
      </c>
      <c r="O394" s="259" t="s">
        <v>496</v>
      </c>
      <c r="P394" s="259" t="s">
        <v>496</v>
      </c>
    </row>
    <row r="395" spans="1:17" ht="24.75" customHeight="1" x14ac:dyDescent="0.25">
      <c r="A395" s="87">
        <v>26</v>
      </c>
      <c r="B395" s="516" t="s">
        <v>104</v>
      </c>
      <c r="C395" s="517"/>
      <c r="D395" s="517"/>
      <c r="E395" s="517"/>
      <c r="F395" s="517"/>
      <c r="G395" s="517"/>
      <c r="H395" s="517"/>
      <c r="I395" s="517"/>
      <c r="J395" s="517"/>
      <c r="K395" s="517"/>
      <c r="L395" s="517"/>
      <c r="M395" s="517"/>
      <c r="N395" s="517"/>
      <c r="O395" s="517"/>
      <c r="P395" s="517"/>
    </row>
    <row r="396" spans="1:17" ht="48" customHeight="1" x14ac:dyDescent="0.25">
      <c r="A396" s="433" t="s">
        <v>480</v>
      </c>
      <c r="B396" s="434"/>
      <c r="C396" s="434"/>
      <c r="D396" s="434"/>
      <c r="E396" s="434"/>
      <c r="F396" s="434"/>
      <c r="G396" s="435"/>
      <c r="H396" s="259" t="s">
        <v>496</v>
      </c>
      <c r="I396" s="259" t="s">
        <v>496</v>
      </c>
      <c r="J396" s="259" t="s">
        <v>496</v>
      </c>
      <c r="K396" s="259" t="s">
        <v>496</v>
      </c>
      <c r="L396" s="259" t="s">
        <v>496</v>
      </c>
      <c r="M396" s="259" t="s">
        <v>496</v>
      </c>
      <c r="N396" s="259" t="s">
        <v>496</v>
      </c>
      <c r="O396" s="259" t="s">
        <v>496</v>
      </c>
      <c r="P396" s="259" t="s">
        <v>496</v>
      </c>
    </row>
    <row r="397" spans="1:17" ht="15.75" x14ac:dyDescent="0.25">
      <c r="A397" s="87"/>
      <c r="B397" s="79"/>
      <c r="C397" s="238">
        <v>119988</v>
      </c>
      <c r="D397" s="238">
        <v>120000</v>
      </c>
      <c r="E397" s="238">
        <f>D397/C397</f>
        <v>1.000100010001</v>
      </c>
      <c r="F397" s="259" t="s">
        <v>496</v>
      </c>
      <c r="G397" s="259" t="s">
        <v>496</v>
      </c>
      <c r="H397" s="259" t="s">
        <v>496</v>
      </c>
      <c r="I397" s="259" t="s">
        <v>496</v>
      </c>
      <c r="J397" s="259" t="s">
        <v>496</v>
      </c>
      <c r="K397" s="259" t="s">
        <v>496</v>
      </c>
      <c r="L397" s="259" t="s">
        <v>496</v>
      </c>
      <c r="M397" s="259" t="s">
        <v>496</v>
      </c>
      <c r="N397" s="259" t="s">
        <v>496</v>
      </c>
      <c r="O397" s="259" t="s">
        <v>496</v>
      </c>
      <c r="P397" s="259" t="s">
        <v>496</v>
      </c>
      <c r="Q397" s="240"/>
    </row>
    <row r="398" spans="1:17" ht="52.5" customHeight="1" x14ac:dyDescent="0.25">
      <c r="A398" s="433" t="s">
        <v>483</v>
      </c>
      <c r="B398" s="434"/>
      <c r="C398" s="434"/>
      <c r="D398" s="434"/>
      <c r="E398" s="434"/>
      <c r="F398" s="434"/>
      <c r="G398" s="435"/>
      <c r="H398" s="259" t="s">
        <v>496</v>
      </c>
      <c r="I398" s="259" t="s">
        <v>496</v>
      </c>
      <c r="J398" s="259" t="s">
        <v>496</v>
      </c>
      <c r="K398" s="259" t="s">
        <v>496</v>
      </c>
      <c r="L398" s="259" t="s">
        <v>496</v>
      </c>
      <c r="M398" s="259" t="s">
        <v>496</v>
      </c>
      <c r="N398" s="259" t="s">
        <v>496</v>
      </c>
      <c r="O398" s="259" t="s">
        <v>496</v>
      </c>
      <c r="P398" s="259" t="s">
        <v>496</v>
      </c>
      <c r="Q398" s="240"/>
    </row>
    <row r="399" spans="1:17" ht="15.75" x14ac:dyDescent="0.25">
      <c r="A399" s="87"/>
      <c r="B399" s="79"/>
      <c r="C399" s="241">
        <v>5958556</v>
      </c>
      <c r="D399" s="241">
        <v>5959151.4500000002</v>
      </c>
      <c r="E399" s="238">
        <f>D399/C399</f>
        <v>1.0000999319298165</v>
      </c>
      <c r="F399" s="259" t="s">
        <v>496</v>
      </c>
      <c r="G399" s="259" t="s">
        <v>496</v>
      </c>
      <c r="H399" s="259" t="s">
        <v>496</v>
      </c>
      <c r="I399" s="259" t="s">
        <v>496</v>
      </c>
      <c r="J399" s="259" t="s">
        <v>496</v>
      </c>
      <c r="K399" s="259" t="s">
        <v>496</v>
      </c>
      <c r="L399" s="259" t="s">
        <v>496</v>
      </c>
      <c r="M399" s="259" t="s">
        <v>496</v>
      </c>
      <c r="N399" s="259" t="s">
        <v>496</v>
      </c>
      <c r="O399" s="259" t="s">
        <v>496</v>
      </c>
      <c r="P399" s="259" t="s">
        <v>496</v>
      </c>
      <c r="Q399" s="240"/>
    </row>
    <row r="400" spans="1:17" ht="28.5" x14ac:dyDescent="0.25">
      <c r="A400" s="87"/>
      <c r="B400" s="79" t="s">
        <v>481</v>
      </c>
      <c r="C400" s="259" t="s">
        <v>496</v>
      </c>
      <c r="D400" s="259" t="s">
        <v>496</v>
      </c>
      <c r="E400" s="259" t="s">
        <v>496</v>
      </c>
      <c r="F400" s="166">
        <f>(E397+E399)/2</f>
        <v>1.0000999709654081</v>
      </c>
      <c r="G400" s="259" t="s">
        <v>496</v>
      </c>
      <c r="H400" s="259" t="s">
        <v>496</v>
      </c>
      <c r="I400" s="259" t="s">
        <v>496</v>
      </c>
      <c r="J400" s="259" t="s">
        <v>496</v>
      </c>
      <c r="K400" s="259" t="s">
        <v>496</v>
      </c>
      <c r="L400" s="259" t="s">
        <v>496</v>
      </c>
      <c r="M400" s="259" t="s">
        <v>496</v>
      </c>
      <c r="N400" s="259" t="s">
        <v>496</v>
      </c>
      <c r="O400" s="259" t="s">
        <v>496</v>
      </c>
      <c r="P400" s="259" t="s">
        <v>496</v>
      </c>
      <c r="Q400" s="240"/>
    </row>
    <row r="401" spans="1:17" ht="28.5" x14ac:dyDescent="0.25">
      <c r="A401" s="87"/>
      <c r="B401" s="79" t="s">
        <v>482</v>
      </c>
      <c r="C401" s="259" t="s">
        <v>496</v>
      </c>
      <c r="D401" s="259" t="s">
        <v>496</v>
      </c>
      <c r="E401" s="259" t="s">
        <v>496</v>
      </c>
      <c r="F401" s="259" t="s">
        <v>496</v>
      </c>
      <c r="G401" s="259" t="s">
        <v>496</v>
      </c>
      <c r="H401" s="224">
        <v>2</v>
      </c>
      <c r="I401" s="224">
        <v>2</v>
      </c>
      <c r="J401" s="225">
        <f t="shared" ref="J401" si="2">I401/H401</f>
        <v>1</v>
      </c>
      <c r="K401" s="259" t="s">
        <v>496</v>
      </c>
      <c r="L401" s="259" t="s">
        <v>496</v>
      </c>
      <c r="M401" s="259" t="s">
        <v>496</v>
      </c>
      <c r="N401" s="259" t="s">
        <v>496</v>
      </c>
      <c r="O401" s="259" t="s">
        <v>496</v>
      </c>
      <c r="P401" s="259" t="s">
        <v>496</v>
      </c>
      <c r="Q401" s="240"/>
    </row>
    <row r="402" spans="1:17" ht="34.5" customHeight="1" x14ac:dyDescent="0.25">
      <c r="A402" s="87">
        <v>27</v>
      </c>
      <c r="B402" s="454" t="s">
        <v>486</v>
      </c>
      <c r="C402" s="455"/>
      <c r="D402" s="455"/>
      <c r="E402" s="455"/>
      <c r="F402" s="455"/>
      <c r="G402" s="455"/>
      <c r="H402" s="455"/>
      <c r="I402" s="455"/>
      <c r="J402" s="455"/>
      <c r="K402" s="455"/>
      <c r="L402" s="455"/>
      <c r="M402" s="455"/>
      <c r="N402" s="455"/>
      <c r="O402" s="455"/>
      <c r="P402" s="456"/>
      <c r="Q402" s="240"/>
    </row>
    <row r="403" spans="1:17" ht="34.5" customHeight="1" x14ac:dyDescent="0.25">
      <c r="A403" s="433" t="s">
        <v>535</v>
      </c>
      <c r="B403" s="434"/>
      <c r="C403" s="434"/>
      <c r="D403" s="434"/>
      <c r="E403" s="434"/>
      <c r="F403" s="434"/>
      <c r="G403" s="434"/>
      <c r="H403" s="278"/>
      <c r="I403" s="278"/>
      <c r="J403" s="278"/>
      <c r="K403" s="278"/>
      <c r="L403" s="278"/>
      <c r="M403" s="278"/>
      <c r="N403" s="278"/>
      <c r="O403" s="278"/>
      <c r="P403" s="279"/>
      <c r="Q403" s="240"/>
    </row>
    <row r="404" spans="1:17" ht="22.5" customHeight="1" x14ac:dyDescent="0.25">
      <c r="A404" s="87"/>
      <c r="B404" s="277"/>
      <c r="C404" s="317">
        <v>30000</v>
      </c>
      <c r="D404" s="317">
        <v>31458.9</v>
      </c>
      <c r="E404" s="317">
        <v>1</v>
      </c>
      <c r="F404" s="27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9"/>
      <c r="Q404" s="240"/>
    </row>
    <row r="405" spans="1:17" ht="37.5" customHeight="1" x14ac:dyDescent="0.25">
      <c r="A405" s="451" t="s">
        <v>485</v>
      </c>
      <c r="B405" s="452"/>
      <c r="C405" s="452"/>
      <c r="D405" s="452"/>
      <c r="E405" s="452"/>
      <c r="F405" s="452"/>
      <c r="G405" s="453"/>
      <c r="H405" s="259" t="s">
        <v>496</v>
      </c>
      <c r="I405" s="259" t="s">
        <v>496</v>
      </c>
      <c r="J405" s="259" t="s">
        <v>496</v>
      </c>
      <c r="K405" s="259" t="s">
        <v>496</v>
      </c>
      <c r="L405" s="259" t="s">
        <v>496</v>
      </c>
      <c r="M405" s="259" t="s">
        <v>496</v>
      </c>
      <c r="N405" s="259" t="s">
        <v>496</v>
      </c>
      <c r="O405" s="259" t="s">
        <v>496</v>
      </c>
      <c r="P405" s="259" t="s">
        <v>496</v>
      </c>
      <c r="Q405" s="240"/>
    </row>
    <row r="406" spans="1:17" ht="15.75" x14ac:dyDescent="0.25">
      <c r="A406" s="87"/>
      <c r="B406" s="79"/>
      <c r="C406" s="241">
        <v>9.5559999999999992</v>
      </c>
      <c r="D406" s="241">
        <v>10.16</v>
      </c>
      <c r="E406" s="238">
        <v>1</v>
      </c>
      <c r="F406" s="259" t="s">
        <v>496</v>
      </c>
      <c r="G406" s="259" t="s">
        <v>496</v>
      </c>
      <c r="H406" s="259" t="s">
        <v>496</v>
      </c>
      <c r="I406" s="259" t="s">
        <v>496</v>
      </c>
      <c r="J406" s="259" t="s">
        <v>496</v>
      </c>
      <c r="K406" s="259" t="s">
        <v>496</v>
      </c>
      <c r="L406" s="259" t="s">
        <v>496</v>
      </c>
      <c r="M406" s="259" t="s">
        <v>496</v>
      </c>
      <c r="N406" s="259" t="s">
        <v>496</v>
      </c>
      <c r="O406" s="259" t="s">
        <v>496</v>
      </c>
      <c r="P406" s="259" t="s">
        <v>496</v>
      </c>
      <c r="Q406" s="240"/>
    </row>
    <row r="407" spans="1:17" ht="28.5" x14ac:dyDescent="0.25">
      <c r="A407" s="87"/>
      <c r="B407" s="79" t="s">
        <v>487</v>
      </c>
      <c r="C407" s="259" t="s">
        <v>496</v>
      </c>
      <c r="D407" s="259" t="s">
        <v>496</v>
      </c>
      <c r="E407" s="259" t="s">
        <v>496</v>
      </c>
      <c r="F407" s="166">
        <f>E406</f>
        <v>1</v>
      </c>
      <c r="G407" s="259" t="s">
        <v>496</v>
      </c>
      <c r="H407" s="259" t="s">
        <v>496</v>
      </c>
      <c r="I407" s="259" t="s">
        <v>496</v>
      </c>
      <c r="J407" s="259" t="s">
        <v>496</v>
      </c>
      <c r="K407" s="259" t="s">
        <v>496</v>
      </c>
      <c r="L407" s="259" t="s">
        <v>496</v>
      </c>
      <c r="M407" s="259" t="s">
        <v>496</v>
      </c>
      <c r="N407" s="259" t="s">
        <v>496</v>
      </c>
      <c r="O407" s="259" t="s">
        <v>496</v>
      </c>
      <c r="P407" s="259" t="s">
        <v>496</v>
      </c>
      <c r="Q407" s="240"/>
    </row>
    <row r="408" spans="1:17" ht="28.5" x14ac:dyDescent="0.25">
      <c r="A408" s="87"/>
      <c r="B408" s="79" t="s">
        <v>488</v>
      </c>
      <c r="C408" s="259" t="s">
        <v>496</v>
      </c>
      <c r="D408" s="259" t="s">
        <v>496</v>
      </c>
      <c r="E408" s="259" t="s">
        <v>496</v>
      </c>
      <c r="F408" s="259" t="s">
        <v>496</v>
      </c>
      <c r="G408" s="259" t="s">
        <v>496</v>
      </c>
      <c r="H408" s="224">
        <v>2</v>
      </c>
      <c r="I408" s="224">
        <v>2</v>
      </c>
      <c r="J408" s="225">
        <f t="shared" ref="J408" si="3">I408/H408</f>
        <v>1</v>
      </c>
      <c r="K408" s="259" t="s">
        <v>496</v>
      </c>
      <c r="L408" s="259" t="s">
        <v>496</v>
      </c>
      <c r="M408" s="259" t="s">
        <v>496</v>
      </c>
      <c r="N408" s="259" t="s">
        <v>496</v>
      </c>
      <c r="O408" s="259" t="s">
        <v>496</v>
      </c>
      <c r="P408" s="259" t="s">
        <v>496</v>
      </c>
      <c r="Q408" s="240"/>
    </row>
    <row r="409" spans="1:17" ht="20.25" customHeight="1" x14ac:dyDescent="0.25">
      <c r="A409" s="87">
        <v>28</v>
      </c>
      <c r="B409" s="454" t="s">
        <v>64</v>
      </c>
      <c r="C409" s="455"/>
      <c r="D409" s="455"/>
      <c r="E409" s="455"/>
      <c r="F409" s="455"/>
      <c r="G409" s="455"/>
      <c r="H409" s="455"/>
      <c r="I409" s="455"/>
      <c r="J409" s="455"/>
      <c r="K409" s="455"/>
      <c r="L409" s="455"/>
      <c r="M409" s="455"/>
      <c r="N409" s="455"/>
      <c r="O409" s="455"/>
      <c r="P409" s="456"/>
      <c r="Q409" s="240"/>
    </row>
    <row r="410" spans="1:17" ht="24" customHeight="1" x14ac:dyDescent="0.25">
      <c r="A410" s="433" t="s">
        <v>489</v>
      </c>
      <c r="B410" s="434"/>
      <c r="C410" s="434"/>
      <c r="D410" s="434"/>
      <c r="E410" s="434"/>
      <c r="F410" s="434"/>
      <c r="G410" s="435"/>
      <c r="H410" s="259" t="s">
        <v>496</v>
      </c>
      <c r="I410" s="259" t="s">
        <v>496</v>
      </c>
      <c r="J410" s="259" t="s">
        <v>496</v>
      </c>
      <c r="K410" s="259" t="s">
        <v>496</v>
      </c>
      <c r="L410" s="259" t="s">
        <v>496</v>
      </c>
      <c r="M410" s="259" t="s">
        <v>496</v>
      </c>
      <c r="N410" s="259" t="s">
        <v>496</v>
      </c>
      <c r="O410" s="259" t="s">
        <v>496</v>
      </c>
      <c r="P410" s="259" t="s">
        <v>496</v>
      </c>
      <c r="Q410" s="240"/>
    </row>
    <row r="411" spans="1:17" ht="15.75" x14ac:dyDescent="0.25">
      <c r="A411" s="87"/>
      <c r="B411" s="79"/>
      <c r="C411" s="242">
        <v>680.58799999999997</v>
      </c>
      <c r="D411" s="242">
        <v>826.68</v>
      </c>
      <c r="E411" s="238">
        <v>1</v>
      </c>
      <c r="F411" s="239"/>
      <c r="G411" s="259" t="s">
        <v>496</v>
      </c>
      <c r="H411" s="259" t="s">
        <v>496</v>
      </c>
      <c r="I411" s="259" t="s">
        <v>496</v>
      </c>
      <c r="J411" s="259" t="s">
        <v>496</v>
      </c>
      <c r="K411" s="259" t="s">
        <v>496</v>
      </c>
      <c r="L411" s="259" t="s">
        <v>496</v>
      </c>
      <c r="M411" s="259" t="s">
        <v>496</v>
      </c>
      <c r="N411" s="259" t="s">
        <v>496</v>
      </c>
      <c r="O411" s="259" t="s">
        <v>496</v>
      </c>
      <c r="P411" s="259" t="s">
        <v>496</v>
      </c>
      <c r="Q411" s="240"/>
    </row>
    <row r="412" spans="1:17" ht="33.75" customHeight="1" x14ac:dyDescent="0.25">
      <c r="A412" s="433" t="s">
        <v>535</v>
      </c>
      <c r="B412" s="434"/>
      <c r="C412" s="434"/>
      <c r="D412" s="434"/>
      <c r="E412" s="434"/>
      <c r="F412" s="434"/>
      <c r="G412" s="435"/>
      <c r="H412" s="259"/>
      <c r="I412" s="259"/>
      <c r="J412" s="259"/>
      <c r="K412" s="259"/>
      <c r="L412" s="259"/>
      <c r="M412" s="259"/>
      <c r="N412" s="259"/>
      <c r="O412" s="259"/>
      <c r="P412" s="259"/>
      <c r="Q412" s="240"/>
    </row>
    <row r="413" spans="1:17" ht="15.75" x14ac:dyDescent="0.25">
      <c r="A413" s="87"/>
      <c r="B413" s="79"/>
      <c r="C413" s="238">
        <v>30000</v>
      </c>
      <c r="D413" s="238">
        <v>31458.9</v>
      </c>
      <c r="E413" s="238">
        <v>1</v>
      </c>
      <c r="F413" s="239"/>
      <c r="G413" s="259"/>
      <c r="H413" s="259"/>
      <c r="I413" s="259"/>
      <c r="J413" s="259"/>
      <c r="K413" s="259"/>
      <c r="L413" s="259"/>
      <c r="M413" s="259"/>
      <c r="N413" s="259"/>
      <c r="O413" s="259"/>
      <c r="P413" s="259"/>
      <c r="Q413" s="240"/>
    </row>
    <row r="414" spans="1:17" ht="28.5" x14ac:dyDescent="0.25">
      <c r="A414" s="87"/>
      <c r="B414" s="79" t="s">
        <v>490</v>
      </c>
      <c r="C414" s="259" t="s">
        <v>496</v>
      </c>
      <c r="D414" s="259" t="s">
        <v>496</v>
      </c>
      <c r="E414" s="259" t="s">
        <v>496</v>
      </c>
      <c r="F414" s="166">
        <f>E411</f>
        <v>1</v>
      </c>
      <c r="G414" s="259" t="s">
        <v>496</v>
      </c>
      <c r="H414" s="259" t="s">
        <v>496</v>
      </c>
      <c r="I414" s="259" t="s">
        <v>496</v>
      </c>
      <c r="J414" s="259" t="s">
        <v>496</v>
      </c>
      <c r="K414" s="259" t="s">
        <v>496</v>
      </c>
      <c r="L414" s="259" t="s">
        <v>496</v>
      </c>
      <c r="M414" s="259" t="s">
        <v>496</v>
      </c>
      <c r="N414" s="259" t="s">
        <v>496</v>
      </c>
      <c r="O414" s="259" t="s">
        <v>496</v>
      </c>
      <c r="P414" s="259" t="s">
        <v>496</v>
      </c>
      <c r="Q414" s="240"/>
    </row>
    <row r="415" spans="1:17" ht="28.5" x14ac:dyDescent="0.25">
      <c r="A415" s="87"/>
      <c r="B415" s="79" t="s">
        <v>491</v>
      </c>
      <c r="C415" s="259" t="s">
        <v>496</v>
      </c>
      <c r="D415" s="259" t="s">
        <v>496</v>
      </c>
      <c r="E415" s="259" t="s">
        <v>496</v>
      </c>
      <c r="F415" s="259" t="s">
        <v>496</v>
      </c>
      <c r="G415" s="259" t="s">
        <v>496</v>
      </c>
      <c r="H415" s="224">
        <v>2</v>
      </c>
      <c r="I415" s="224">
        <v>2</v>
      </c>
      <c r="J415" s="225">
        <f t="shared" ref="J415:J419" si="4">I415/H415</f>
        <v>1</v>
      </c>
      <c r="K415" s="259" t="s">
        <v>496</v>
      </c>
      <c r="L415" s="259" t="s">
        <v>496</v>
      </c>
      <c r="M415" s="259" t="s">
        <v>496</v>
      </c>
      <c r="N415" s="259" t="s">
        <v>496</v>
      </c>
      <c r="O415" s="259" t="s">
        <v>496</v>
      </c>
      <c r="P415" s="259" t="s">
        <v>496</v>
      </c>
      <c r="Q415" s="240"/>
    </row>
    <row r="416" spans="1:17" ht="28.5" x14ac:dyDescent="0.25">
      <c r="A416" s="249"/>
      <c r="B416" s="236" t="s">
        <v>369</v>
      </c>
      <c r="C416" s="259" t="s">
        <v>496</v>
      </c>
      <c r="D416" s="259" t="s">
        <v>496</v>
      </c>
      <c r="E416" s="259" t="s">
        <v>496</v>
      </c>
      <c r="F416" s="250">
        <f>(F194+F203+F211+F216+F223+F235+F230+F281+F383+F388+F393+F400+F407+F414)/14</f>
        <v>0.99913830523130975</v>
      </c>
      <c r="G416" s="259" t="s">
        <v>496</v>
      </c>
      <c r="H416" s="259" t="s">
        <v>496</v>
      </c>
      <c r="I416" s="259" t="s">
        <v>496</v>
      </c>
      <c r="J416" s="259" t="s">
        <v>496</v>
      </c>
      <c r="K416" s="259" t="s">
        <v>496</v>
      </c>
      <c r="L416" s="259" t="s">
        <v>496</v>
      </c>
      <c r="M416" s="259" t="s">
        <v>496</v>
      </c>
      <c r="N416" s="259" t="s">
        <v>496</v>
      </c>
      <c r="O416" s="259" t="s">
        <v>496</v>
      </c>
      <c r="P416" s="259" t="s">
        <v>496</v>
      </c>
    </row>
    <row r="417" spans="1:16" ht="28.5" x14ac:dyDescent="0.25">
      <c r="A417" s="251"/>
      <c r="B417" s="79" t="s">
        <v>492</v>
      </c>
      <c r="C417" s="259" t="s">
        <v>496</v>
      </c>
      <c r="D417" s="259" t="s">
        <v>496</v>
      </c>
      <c r="E417" s="259" t="s">
        <v>496</v>
      </c>
      <c r="F417" s="259" t="s">
        <v>496</v>
      </c>
      <c r="G417" s="341">
        <f>(F416+F189)/2</f>
        <v>0.99956915261565493</v>
      </c>
      <c r="H417" s="259" t="s">
        <v>496</v>
      </c>
      <c r="I417" s="259" t="s">
        <v>496</v>
      </c>
      <c r="J417" s="259" t="s">
        <v>496</v>
      </c>
      <c r="K417" s="259" t="s">
        <v>496</v>
      </c>
      <c r="L417" s="259" t="s">
        <v>496</v>
      </c>
      <c r="M417" s="259" t="s">
        <v>496</v>
      </c>
      <c r="N417" s="259" t="s">
        <v>496</v>
      </c>
      <c r="O417" s="259" t="s">
        <v>496</v>
      </c>
      <c r="P417" s="259" t="s">
        <v>496</v>
      </c>
    </row>
    <row r="418" spans="1:16" ht="28.5" x14ac:dyDescent="0.25">
      <c r="A418" s="223"/>
      <c r="B418" s="244" t="s">
        <v>348</v>
      </c>
      <c r="C418" s="259" t="s">
        <v>496</v>
      </c>
      <c r="D418" s="259" t="s">
        <v>496</v>
      </c>
      <c r="E418" s="259" t="s">
        <v>496</v>
      </c>
      <c r="F418" s="259" t="s">
        <v>496</v>
      </c>
      <c r="G418" s="259" t="s">
        <v>496</v>
      </c>
      <c r="H418" s="259" t="s">
        <v>496</v>
      </c>
      <c r="I418" s="259" t="s">
        <v>496</v>
      </c>
      <c r="J418" s="259" t="s">
        <v>496</v>
      </c>
      <c r="K418" s="88">
        <f>прил1!H53/прил1!E53</f>
        <v>0.20014717155940362</v>
      </c>
      <c r="L418" s="88">
        <f>прил1!H55/прил1!E55</f>
        <v>0.14921076238156639</v>
      </c>
      <c r="M418" s="259" t="s">
        <v>496</v>
      </c>
      <c r="N418" s="88">
        <f>прил1!H58/прил1!D58</f>
        <v>0</v>
      </c>
      <c r="O418" s="259" t="s">
        <v>496</v>
      </c>
      <c r="P418" s="245">
        <f>SUM(K418+L418)/2</f>
        <v>0.17467896697048502</v>
      </c>
    </row>
    <row r="419" spans="1:16" ht="34.5" customHeight="1" x14ac:dyDescent="0.25">
      <c r="A419" s="223"/>
      <c r="B419" s="244" t="s">
        <v>370</v>
      </c>
      <c r="C419" s="259" t="s">
        <v>496</v>
      </c>
      <c r="D419" s="259" t="s">
        <v>496</v>
      </c>
      <c r="E419" s="259" t="s">
        <v>496</v>
      </c>
      <c r="F419" s="259" t="s">
        <v>496</v>
      </c>
      <c r="G419" s="259" t="s">
        <v>496</v>
      </c>
      <c r="H419" s="166">
        <f>H158+H187+H195+H204+H212+H217+H224+H231+H236+H282+H384+H389+H394+H401+H408+H415</f>
        <v>44</v>
      </c>
      <c r="I419" s="166">
        <f>I158+I187+I195+I204+I212+I217+I224+I231+I236+I282+I384+I389+I394+I401+I408+I415</f>
        <v>41</v>
      </c>
      <c r="J419" s="88">
        <f t="shared" si="4"/>
        <v>0.93181818181818177</v>
      </c>
      <c r="K419" s="259" t="s">
        <v>496</v>
      </c>
      <c r="L419" s="259" t="s">
        <v>496</v>
      </c>
      <c r="M419" s="259" t="s">
        <v>496</v>
      </c>
      <c r="N419" s="259" t="s">
        <v>496</v>
      </c>
      <c r="O419" s="259" t="s">
        <v>496</v>
      </c>
      <c r="P419" s="259" t="s">
        <v>496</v>
      </c>
    </row>
    <row r="420" spans="1:16" ht="29.25" thickBot="1" x14ac:dyDescent="0.3">
      <c r="A420" s="243"/>
      <c r="B420" s="78" t="s">
        <v>371</v>
      </c>
      <c r="C420" s="457">
        <f>(0.5*G417)+(0.3*P418)+(0.2*J419)</f>
        <v>0.7385519027626094</v>
      </c>
      <c r="D420" s="457"/>
      <c r="E420" s="457"/>
      <c r="F420" s="457"/>
      <c r="G420" s="457"/>
      <c r="H420" s="457"/>
      <c r="I420" s="457"/>
      <c r="J420" s="457"/>
      <c r="K420" s="457"/>
      <c r="L420" s="457"/>
      <c r="M420" s="457"/>
      <c r="N420" s="457"/>
      <c r="O420" s="457"/>
      <c r="P420" s="457"/>
    </row>
    <row r="421" spans="1:16" ht="15.75" x14ac:dyDescent="0.25">
      <c r="A421" s="152"/>
      <c r="B421" s="458" t="s">
        <v>65</v>
      </c>
      <c r="C421" s="458"/>
      <c r="D421" s="458"/>
      <c r="E421" s="458"/>
      <c r="F421" s="458"/>
      <c r="G421" s="458"/>
      <c r="H421" s="458"/>
      <c r="I421" s="458"/>
      <c r="J421" s="458"/>
      <c r="K421" s="458"/>
      <c r="L421" s="458"/>
      <c r="M421" s="458"/>
      <c r="N421" s="458"/>
      <c r="O421" s="458"/>
      <c r="P421" s="458"/>
    </row>
    <row r="422" spans="1:16" ht="16.5" customHeight="1" x14ac:dyDescent="0.25">
      <c r="A422" s="227"/>
      <c r="B422" s="459" t="s">
        <v>39</v>
      </c>
      <c r="C422" s="459"/>
      <c r="D422" s="459"/>
      <c r="E422" s="459"/>
      <c r="F422" s="459"/>
      <c r="G422" s="459"/>
      <c r="H422" s="459"/>
      <c r="I422" s="459"/>
      <c r="J422" s="459"/>
      <c r="K422" s="459"/>
      <c r="L422" s="459"/>
      <c r="M422" s="459"/>
      <c r="N422" s="459"/>
      <c r="O422" s="459"/>
      <c r="P422" s="459"/>
    </row>
    <row r="423" spans="1:16" ht="34.5" customHeight="1" x14ac:dyDescent="0.25">
      <c r="A423" s="175">
        <v>1</v>
      </c>
      <c r="B423" s="460" t="s">
        <v>372</v>
      </c>
      <c r="C423" s="460"/>
      <c r="D423" s="460"/>
      <c r="E423" s="460"/>
      <c r="F423" s="460"/>
      <c r="G423" s="460"/>
      <c r="H423" s="460"/>
      <c r="I423" s="460"/>
      <c r="J423" s="460"/>
      <c r="K423" s="460"/>
      <c r="L423" s="460"/>
      <c r="M423" s="460"/>
      <c r="N423" s="460"/>
      <c r="O423" s="460"/>
      <c r="P423" s="460"/>
    </row>
    <row r="424" spans="1:16" ht="39" customHeight="1" x14ac:dyDescent="0.25">
      <c r="A424" s="540" t="s">
        <v>373</v>
      </c>
      <c r="B424" s="540"/>
      <c r="C424" s="540"/>
      <c r="D424" s="540"/>
      <c r="E424" s="540"/>
      <c r="F424" s="540"/>
      <c r="G424" s="540"/>
      <c r="H424" s="259" t="s">
        <v>496</v>
      </c>
      <c r="I424" s="259" t="s">
        <v>496</v>
      </c>
      <c r="J424" s="259" t="s">
        <v>496</v>
      </c>
      <c r="K424" s="259" t="s">
        <v>496</v>
      </c>
      <c r="L424" s="259" t="s">
        <v>496</v>
      </c>
      <c r="M424" s="259" t="s">
        <v>496</v>
      </c>
      <c r="N424" s="259" t="s">
        <v>496</v>
      </c>
      <c r="O424" s="259" t="s">
        <v>496</v>
      </c>
      <c r="P424" s="259" t="s">
        <v>496</v>
      </c>
    </row>
    <row r="425" spans="1:16" ht="15.75" x14ac:dyDescent="0.25">
      <c r="A425" s="175"/>
      <c r="B425" s="176"/>
      <c r="C425" s="57">
        <v>4021</v>
      </c>
      <c r="D425" s="57">
        <v>5536.8</v>
      </c>
      <c r="E425" s="57">
        <v>1</v>
      </c>
      <c r="F425" s="259" t="s">
        <v>496</v>
      </c>
      <c r="G425" s="259" t="s">
        <v>496</v>
      </c>
      <c r="H425" s="259" t="s">
        <v>496</v>
      </c>
      <c r="I425" s="259" t="s">
        <v>496</v>
      </c>
      <c r="J425" s="259" t="s">
        <v>496</v>
      </c>
      <c r="K425" s="259" t="s">
        <v>496</v>
      </c>
      <c r="L425" s="259" t="s">
        <v>496</v>
      </c>
      <c r="M425" s="259" t="s">
        <v>496</v>
      </c>
      <c r="N425" s="259" t="s">
        <v>496</v>
      </c>
      <c r="O425" s="259" t="s">
        <v>496</v>
      </c>
      <c r="P425" s="259" t="s">
        <v>496</v>
      </c>
    </row>
    <row r="426" spans="1:16" ht="38.25" customHeight="1" x14ac:dyDescent="0.25">
      <c r="A426" s="492" t="s">
        <v>493</v>
      </c>
      <c r="B426" s="493"/>
      <c r="C426" s="493"/>
      <c r="D426" s="493"/>
      <c r="E426" s="493"/>
      <c r="F426" s="493"/>
      <c r="G426" s="494"/>
      <c r="H426" s="259" t="s">
        <v>496</v>
      </c>
      <c r="I426" s="259" t="s">
        <v>496</v>
      </c>
      <c r="J426" s="259" t="s">
        <v>496</v>
      </c>
      <c r="K426" s="259" t="s">
        <v>496</v>
      </c>
      <c r="L426" s="259" t="s">
        <v>496</v>
      </c>
      <c r="M426" s="259" t="s">
        <v>496</v>
      </c>
      <c r="N426" s="259" t="s">
        <v>496</v>
      </c>
      <c r="O426" s="259" t="s">
        <v>496</v>
      </c>
      <c r="P426" s="259" t="s">
        <v>496</v>
      </c>
    </row>
    <row r="427" spans="1:16" ht="15.75" x14ac:dyDescent="0.25">
      <c r="A427" s="175"/>
      <c r="B427" s="235"/>
      <c r="C427" s="57">
        <v>300</v>
      </c>
      <c r="D427" s="57">
        <v>384</v>
      </c>
      <c r="E427" s="57">
        <v>1</v>
      </c>
      <c r="F427" s="259" t="s">
        <v>496</v>
      </c>
      <c r="G427" s="259" t="s">
        <v>496</v>
      </c>
      <c r="H427" s="259" t="s">
        <v>496</v>
      </c>
      <c r="I427" s="259" t="s">
        <v>496</v>
      </c>
      <c r="J427" s="259" t="s">
        <v>496</v>
      </c>
      <c r="K427" s="259" t="s">
        <v>496</v>
      </c>
      <c r="L427" s="259" t="s">
        <v>496</v>
      </c>
      <c r="M427" s="259" t="s">
        <v>496</v>
      </c>
      <c r="N427" s="259" t="s">
        <v>496</v>
      </c>
      <c r="O427" s="259" t="s">
        <v>496</v>
      </c>
      <c r="P427" s="259" t="s">
        <v>496</v>
      </c>
    </row>
    <row r="428" spans="1:16" ht="36.75" customHeight="1" x14ac:dyDescent="0.25">
      <c r="A428" s="175"/>
      <c r="B428" s="75" t="s">
        <v>374</v>
      </c>
      <c r="C428" s="259" t="s">
        <v>496</v>
      </c>
      <c r="D428" s="259" t="s">
        <v>496</v>
      </c>
      <c r="E428" s="259" t="s">
        <v>496</v>
      </c>
      <c r="F428" s="205">
        <f>(E425+E427)/2</f>
        <v>1</v>
      </c>
      <c r="G428" s="259" t="s">
        <v>496</v>
      </c>
      <c r="H428" s="259" t="s">
        <v>496</v>
      </c>
      <c r="I428" s="259" t="s">
        <v>496</v>
      </c>
      <c r="J428" s="259" t="s">
        <v>496</v>
      </c>
      <c r="K428" s="259" t="s">
        <v>496</v>
      </c>
      <c r="L428" s="259" t="s">
        <v>496</v>
      </c>
      <c r="M428" s="259" t="s">
        <v>496</v>
      </c>
      <c r="N428" s="259" t="s">
        <v>496</v>
      </c>
      <c r="O428" s="259" t="s">
        <v>496</v>
      </c>
      <c r="P428" s="259" t="s">
        <v>496</v>
      </c>
    </row>
    <row r="429" spans="1:16" ht="36" customHeight="1" x14ac:dyDescent="0.25">
      <c r="A429" s="175"/>
      <c r="B429" s="75" t="s">
        <v>375</v>
      </c>
      <c r="C429" s="259" t="s">
        <v>496</v>
      </c>
      <c r="D429" s="259" t="s">
        <v>496</v>
      </c>
      <c r="E429" s="259" t="s">
        <v>496</v>
      </c>
      <c r="F429" s="259" t="s">
        <v>496</v>
      </c>
      <c r="G429" s="259" t="s">
        <v>496</v>
      </c>
      <c r="H429" s="186">
        <v>2</v>
      </c>
      <c r="I429" s="186">
        <v>2</v>
      </c>
      <c r="J429" s="187">
        <f>I429/H429</f>
        <v>1</v>
      </c>
      <c r="K429" s="259" t="s">
        <v>496</v>
      </c>
      <c r="L429" s="259" t="s">
        <v>496</v>
      </c>
      <c r="M429" s="259" t="s">
        <v>496</v>
      </c>
      <c r="N429" s="259" t="s">
        <v>496</v>
      </c>
      <c r="O429" s="259" t="s">
        <v>496</v>
      </c>
      <c r="P429" s="259" t="s">
        <v>496</v>
      </c>
    </row>
    <row r="430" spans="1:16" ht="31.5" customHeight="1" x14ac:dyDescent="0.25">
      <c r="A430" s="175"/>
      <c r="B430" s="75" t="s">
        <v>376</v>
      </c>
      <c r="C430" s="259" t="s">
        <v>496</v>
      </c>
      <c r="D430" s="259" t="s">
        <v>496</v>
      </c>
      <c r="E430" s="259" t="s">
        <v>496</v>
      </c>
      <c r="F430" s="259" t="s">
        <v>496</v>
      </c>
      <c r="G430" s="342">
        <f>F428</f>
        <v>1</v>
      </c>
      <c r="H430" s="259" t="s">
        <v>496</v>
      </c>
      <c r="I430" s="259" t="s">
        <v>496</v>
      </c>
      <c r="J430" s="259" t="s">
        <v>496</v>
      </c>
      <c r="K430" s="259" t="s">
        <v>496</v>
      </c>
      <c r="L430" s="259" t="s">
        <v>496</v>
      </c>
      <c r="M430" s="259" t="s">
        <v>496</v>
      </c>
      <c r="N430" s="259" t="s">
        <v>496</v>
      </c>
      <c r="O430" s="259" t="s">
        <v>496</v>
      </c>
      <c r="P430" s="259" t="s">
        <v>496</v>
      </c>
    </row>
    <row r="431" spans="1:16" ht="28.5" x14ac:dyDescent="0.25">
      <c r="A431" s="175"/>
      <c r="B431" s="75" t="s">
        <v>348</v>
      </c>
      <c r="C431" s="259" t="s">
        <v>496</v>
      </c>
      <c r="D431" s="259" t="s">
        <v>496</v>
      </c>
      <c r="E431" s="259" t="s">
        <v>496</v>
      </c>
      <c r="F431" s="259" t="s">
        <v>496</v>
      </c>
      <c r="G431" s="259" t="s">
        <v>496</v>
      </c>
      <c r="H431" s="259" t="s">
        <v>496</v>
      </c>
      <c r="I431" s="259" t="s">
        <v>496</v>
      </c>
      <c r="J431" s="259" t="s">
        <v>496</v>
      </c>
      <c r="K431" s="59" t="e">
        <f>прил1!H382/прил1!E382</f>
        <v>#DIV/0!</v>
      </c>
      <c r="L431" s="59" t="e">
        <f>прил1!H384/прил1!E384</f>
        <v>#DIV/0!</v>
      </c>
      <c r="M431" s="259" t="s">
        <v>496</v>
      </c>
      <c r="N431" s="259" t="s">
        <v>496</v>
      </c>
      <c r="O431" s="259" t="s">
        <v>496</v>
      </c>
      <c r="P431" s="203" t="e">
        <f>SUM(K431+L431)/2</f>
        <v>#DIV/0!</v>
      </c>
    </row>
    <row r="432" spans="1:16" ht="31.5" customHeight="1" x14ac:dyDescent="0.25">
      <c r="A432" s="174"/>
      <c r="B432" s="75" t="s">
        <v>377</v>
      </c>
      <c r="C432" s="259" t="s">
        <v>496</v>
      </c>
      <c r="D432" s="259" t="s">
        <v>496</v>
      </c>
      <c r="E432" s="259" t="s">
        <v>496</v>
      </c>
      <c r="F432" s="259" t="s">
        <v>496</v>
      </c>
      <c r="G432" s="259" t="s">
        <v>496</v>
      </c>
      <c r="H432" s="205">
        <v>2</v>
      </c>
      <c r="I432" s="205">
        <v>2</v>
      </c>
      <c r="J432" s="187">
        <v>1</v>
      </c>
      <c r="K432" s="259" t="s">
        <v>496</v>
      </c>
      <c r="L432" s="259" t="s">
        <v>496</v>
      </c>
      <c r="M432" s="259" t="s">
        <v>496</v>
      </c>
      <c r="N432" s="259" t="s">
        <v>496</v>
      </c>
      <c r="O432" s="259" t="s">
        <v>496</v>
      </c>
      <c r="P432" s="259" t="s">
        <v>496</v>
      </c>
    </row>
    <row r="433" spans="1:16" ht="22.5" customHeight="1" thickBot="1" x14ac:dyDescent="0.3">
      <c r="A433" s="243"/>
      <c r="B433" s="252" t="s">
        <v>378</v>
      </c>
      <c r="C433" s="457" t="e">
        <f>(0.5*G430)+(0.3*P431)+(0.2*J432)</f>
        <v>#DIV/0!</v>
      </c>
      <c r="D433" s="457"/>
      <c r="E433" s="457"/>
      <c r="F433" s="457"/>
      <c r="G433" s="457"/>
      <c r="H433" s="457"/>
      <c r="I433" s="457"/>
      <c r="J433" s="457"/>
      <c r="K433" s="457"/>
      <c r="L433" s="457"/>
      <c r="M433" s="457"/>
      <c r="N433" s="457"/>
      <c r="O433" s="457"/>
      <c r="P433" s="457"/>
    </row>
    <row r="434" spans="1:16" ht="41.25" customHeight="1" x14ac:dyDescent="0.25">
      <c r="A434" s="152"/>
      <c r="B434" s="459" t="s">
        <v>67</v>
      </c>
      <c r="C434" s="459"/>
      <c r="D434" s="459"/>
      <c r="E434" s="459"/>
      <c r="F434" s="459"/>
      <c r="G434" s="459"/>
      <c r="H434" s="459"/>
      <c r="I434" s="459"/>
      <c r="J434" s="459"/>
      <c r="K434" s="459"/>
      <c r="L434" s="459"/>
      <c r="M434" s="459"/>
      <c r="N434" s="459"/>
      <c r="O434" s="459"/>
      <c r="P434" s="459"/>
    </row>
    <row r="435" spans="1:16" ht="16.5" customHeight="1" x14ac:dyDescent="0.25">
      <c r="A435" s="228"/>
      <c r="B435" s="459" t="s">
        <v>39</v>
      </c>
      <c r="C435" s="459"/>
      <c r="D435" s="459"/>
      <c r="E435" s="459"/>
      <c r="F435" s="459"/>
      <c r="G435" s="459"/>
      <c r="H435" s="459"/>
      <c r="I435" s="459"/>
      <c r="J435" s="459"/>
      <c r="K435" s="459"/>
      <c r="L435" s="459"/>
      <c r="M435" s="459"/>
      <c r="N435" s="459"/>
      <c r="O435" s="459"/>
      <c r="P435" s="459"/>
    </row>
    <row r="436" spans="1:16" ht="15.75" customHeight="1" x14ac:dyDescent="0.25">
      <c r="A436" s="175">
        <v>1</v>
      </c>
      <c r="B436" s="460" t="s">
        <v>68</v>
      </c>
      <c r="C436" s="460"/>
      <c r="D436" s="460"/>
      <c r="E436" s="460"/>
      <c r="F436" s="460"/>
      <c r="G436" s="460"/>
      <c r="H436" s="460"/>
      <c r="I436" s="460"/>
      <c r="J436" s="460"/>
      <c r="K436" s="460"/>
      <c r="L436" s="460"/>
      <c r="M436" s="460"/>
      <c r="N436" s="460"/>
      <c r="O436" s="460"/>
      <c r="P436" s="460"/>
    </row>
    <row r="437" spans="1:16" ht="15.75" customHeight="1" x14ac:dyDescent="0.25">
      <c r="A437" s="476" t="s">
        <v>379</v>
      </c>
      <c r="B437" s="476"/>
      <c r="C437" s="476"/>
      <c r="D437" s="476"/>
      <c r="E437" s="476"/>
      <c r="F437" s="476"/>
      <c r="G437" s="476"/>
      <c r="H437" s="259" t="s">
        <v>496</v>
      </c>
      <c r="I437" s="259" t="s">
        <v>496</v>
      </c>
      <c r="J437" s="259" t="s">
        <v>496</v>
      </c>
      <c r="K437" s="259" t="s">
        <v>496</v>
      </c>
      <c r="L437" s="259" t="s">
        <v>496</v>
      </c>
      <c r="M437" s="259" t="s">
        <v>496</v>
      </c>
      <c r="N437" s="259" t="s">
        <v>496</v>
      </c>
      <c r="O437" s="259" t="s">
        <v>496</v>
      </c>
      <c r="P437" s="259" t="s">
        <v>496</v>
      </c>
    </row>
    <row r="438" spans="1:16" ht="15.75" x14ac:dyDescent="0.25">
      <c r="A438" s="175"/>
      <c r="B438" s="176"/>
      <c r="C438" s="257">
        <v>5.3040000000000003</v>
      </c>
      <c r="D438" s="257">
        <v>5.3040000000000003</v>
      </c>
      <c r="E438" s="57">
        <f>D438/C438</f>
        <v>1</v>
      </c>
      <c r="F438" s="259" t="s">
        <v>496</v>
      </c>
      <c r="G438" s="259" t="s">
        <v>496</v>
      </c>
      <c r="H438" s="259" t="s">
        <v>496</v>
      </c>
      <c r="I438" s="259" t="s">
        <v>496</v>
      </c>
      <c r="J438" s="259" t="s">
        <v>496</v>
      </c>
      <c r="K438" s="259" t="s">
        <v>496</v>
      </c>
      <c r="L438" s="259" t="s">
        <v>496</v>
      </c>
      <c r="M438" s="259" t="s">
        <v>496</v>
      </c>
      <c r="N438" s="259" t="s">
        <v>496</v>
      </c>
      <c r="O438" s="259" t="s">
        <v>496</v>
      </c>
      <c r="P438" s="259" t="s">
        <v>496</v>
      </c>
    </row>
    <row r="439" spans="1:16" ht="28.5" x14ac:dyDescent="0.25">
      <c r="A439" s="175"/>
      <c r="B439" s="58" t="s">
        <v>380</v>
      </c>
      <c r="C439" s="259" t="s">
        <v>496</v>
      </c>
      <c r="D439" s="259" t="s">
        <v>496</v>
      </c>
      <c r="E439" s="259" t="s">
        <v>496</v>
      </c>
      <c r="F439" s="61">
        <f>E438/1</f>
        <v>1</v>
      </c>
      <c r="G439" s="259" t="s">
        <v>496</v>
      </c>
      <c r="H439" s="259" t="s">
        <v>496</v>
      </c>
      <c r="I439" s="259" t="s">
        <v>496</v>
      </c>
      <c r="J439" s="259" t="s">
        <v>496</v>
      </c>
      <c r="K439" s="259" t="s">
        <v>496</v>
      </c>
      <c r="L439" s="259" t="s">
        <v>496</v>
      </c>
      <c r="M439" s="259" t="s">
        <v>496</v>
      </c>
      <c r="N439" s="259" t="s">
        <v>496</v>
      </c>
      <c r="O439" s="259" t="s">
        <v>496</v>
      </c>
      <c r="P439" s="259" t="s">
        <v>496</v>
      </c>
    </row>
    <row r="440" spans="1:16" ht="28.5" x14ac:dyDescent="0.25">
      <c r="A440" s="175"/>
      <c r="B440" s="58" t="s">
        <v>497</v>
      </c>
      <c r="C440" s="259" t="s">
        <v>496</v>
      </c>
      <c r="D440" s="259" t="s">
        <v>496</v>
      </c>
      <c r="E440" s="259" t="s">
        <v>496</v>
      </c>
      <c r="F440" s="259" t="s">
        <v>496</v>
      </c>
      <c r="G440" s="259" t="s">
        <v>496</v>
      </c>
      <c r="H440" s="186">
        <v>1</v>
      </c>
      <c r="I440" s="186">
        <v>1</v>
      </c>
      <c r="J440" s="187">
        <f>I440/H440</f>
        <v>1</v>
      </c>
      <c r="K440" s="259" t="s">
        <v>496</v>
      </c>
      <c r="L440" s="259" t="s">
        <v>496</v>
      </c>
      <c r="M440" s="259" t="s">
        <v>496</v>
      </c>
      <c r="N440" s="259" t="s">
        <v>496</v>
      </c>
      <c r="O440" s="259" t="s">
        <v>496</v>
      </c>
      <c r="P440" s="259" t="s">
        <v>496</v>
      </c>
    </row>
    <row r="441" spans="1:16" ht="15.75" customHeight="1" x14ac:dyDescent="0.25">
      <c r="A441" s="175">
        <v>2</v>
      </c>
      <c r="B441" s="460" t="s">
        <v>69</v>
      </c>
      <c r="C441" s="460"/>
      <c r="D441" s="460"/>
      <c r="E441" s="460"/>
      <c r="F441" s="460"/>
      <c r="G441" s="460"/>
      <c r="H441" s="460"/>
      <c r="I441" s="460"/>
      <c r="J441" s="460"/>
      <c r="K441" s="460"/>
      <c r="L441" s="460"/>
      <c r="M441" s="460"/>
      <c r="N441" s="460"/>
      <c r="O441" s="460"/>
      <c r="P441" s="460"/>
    </row>
    <row r="442" spans="1:16" ht="15.75" customHeight="1" x14ac:dyDescent="0.25">
      <c r="A442" s="486" t="s">
        <v>382</v>
      </c>
      <c r="B442" s="486"/>
      <c r="C442" s="486"/>
      <c r="D442" s="486"/>
      <c r="E442" s="486"/>
      <c r="F442" s="486"/>
      <c r="G442" s="486"/>
      <c r="H442" s="259" t="s">
        <v>496</v>
      </c>
      <c r="I442" s="259" t="s">
        <v>496</v>
      </c>
      <c r="J442" s="259" t="s">
        <v>496</v>
      </c>
      <c r="K442" s="259" t="s">
        <v>496</v>
      </c>
      <c r="L442" s="259" t="s">
        <v>496</v>
      </c>
      <c r="M442" s="259" t="s">
        <v>496</v>
      </c>
      <c r="N442" s="259" t="s">
        <v>496</v>
      </c>
      <c r="O442" s="259" t="s">
        <v>496</v>
      </c>
      <c r="P442" s="259" t="s">
        <v>496</v>
      </c>
    </row>
    <row r="443" spans="1:16" ht="24" customHeight="1" x14ac:dyDescent="0.25">
      <c r="A443" s="175"/>
      <c r="B443" s="176"/>
      <c r="C443" s="168">
        <v>820</v>
      </c>
      <c r="D443" s="168">
        <v>820</v>
      </c>
      <c r="E443" s="57">
        <f>D443/C443</f>
        <v>1</v>
      </c>
      <c r="F443" s="176"/>
      <c r="G443" s="176"/>
      <c r="H443" s="259" t="s">
        <v>496</v>
      </c>
      <c r="I443" s="259" t="s">
        <v>496</v>
      </c>
      <c r="J443" s="259" t="s">
        <v>496</v>
      </c>
      <c r="K443" s="259" t="s">
        <v>496</v>
      </c>
      <c r="L443" s="259" t="s">
        <v>496</v>
      </c>
      <c r="M443" s="259" t="s">
        <v>496</v>
      </c>
      <c r="N443" s="259" t="s">
        <v>496</v>
      </c>
      <c r="O443" s="259" t="s">
        <v>496</v>
      </c>
      <c r="P443" s="259" t="s">
        <v>496</v>
      </c>
    </row>
    <row r="444" spans="1:16" ht="36" customHeight="1" x14ac:dyDescent="0.25">
      <c r="A444" s="476" t="s">
        <v>383</v>
      </c>
      <c r="B444" s="476"/>
      <c r="C444" s="476"/>
      <c r="D444" s="476"/>
      <c r="E444" s="476"/>
      <c r="F444" s="476"/>
      <c r="G444" s="476"/>
      <c r="H444" s="259" t="s">
        <v>496</v>
      </c>
      <c r="I444" s="259" t="s">
        <v>496</v>
      </c>
      <c r="J444" s="259" t="s">
        <v>496</v>
      </c>
      <c r="K444" s="259" t="s">
        <v>496</v>
      </c>
      <c r="L444" s="259" t="s">
        <v>496</v>
      </c>
      <c r="M444" s="259" t="s">
        <v>496</v>
      </c>
      <c r="N444" s="259" t="s">
        <v>496</v>
      </c>
      <c r="O444" s="259" t="s">
        <v>496</v>
      </c>
      <c r="P444" s="259" t="s">
        <v>496</v>
      </c>
    </row>
    <row r="445" spans="1:16" ht="15.75" x14ac:dyDescent="0.25">
      <c r="A445" s="175"/>
      <c r="B445" s="176"/>
      <c r="C445" s="80">
        <v>600</v>
      </c>
      <c r="D445" s="80">
        <v>971</v>
      </c>
      <c r="E445" s="57">
        <v>1</v>
      </c>
      <c r="F445" s="259" t="s">
        <v>496</v>
      </c>
      <c r="G445" s="259" t="s">
        <v>496</v>
      </c>
      <c r="H445" s="259" t="s">
        <v>496</v>
      </c>
      <c r="I445" s="259" t="s">
        <v>496</v>
      </c>
      <c r="J445" s="259" t="s">
        <v>496</v>
      </c>
      <c r="K445" s="259" t="s">
        <v>496</v>
      </c>
      <c r="L445" s="259" t="s">
        <v>496</v>
      </c>
      <c r="M445" s="259" t="s">
        <v>496</v>
      </c>
      <c r="N445" s="259" t="s">
        <v>496</v>
      </c>
      <c r="O445" s="259" t="s">
        <v>496</v>
      </c>
      <c r="P445" s="259" t="s">
        <v>496</v>
      </c>
    </row>
    <row r="446" spans="1:16" ht="28.5" x14ac:dyDescent="0.25">
      <c r="A446" s="175"/>
      <c r="B446" s="58" t="s">
        <v>384</v>
      </c>
      <c r="C446" s="259" t="s">
        <v>496</v>
      </c>
      <c r="D446" s="259" t="s">
        <v>496</v>
      </c>
      <c r="E446" s="259" t="s">
        <v>496</v>
      </c>
      <c r="F446" s="61">
        <f>(E443+E445)/2</f>
        <v>1</v>
      </c>
      <c r="G446" s="259" t="s">
        <v>496</v>
      </c>
      <c r="H446" s="259" t="s">
        <v>496</v>
      </c>
      <c r="I446" s="259" t="s">
        <v>496</v>
      </c>
      <c r="J446" s="259" t="s">
        <v>496</v>
      </c>
      <c r="K446" s="259" t="s">
        <v>496</v>
      </c>
      <c r="L446" s="259" t="s">
        <v>496</v>
      </c>
      <c r="M446" s="259" t="s">
        <v>496</v>
      </c>
      <c r="N446" s="259" t="s">
        <v>496</v>
      </c>
      <c r="O446" s="259" t="s">
        <v>496</v>
      </c>
      <c r="P446" s="259" t="s">
        <v>496</v>
      </c>
    </row>
    <row r="447" spans="1:16" ht="28.5" x14ac:dyDescent="0.25">
      <c r="A447" s="175"/>
      <c r="B447" s="58" t="s">
        <v>385</v>
      </c>
      <c r="C447" s="259" t="s">
        <v>496</v>
      </c>
      <c r="D447" s="259" t="s">
        <v>496</v>
      </c>
      <c r="E447" s="259" t="s">
        <v>496</v>
      </c>
      <c r="F447" s="259" t="s">
        <v>496</v>
      </c>
      <c r="G447" s="259" t="s">
        <v>496</v>
      </c>
      <c r="H447" s="186">
        <v>2</v>
      </c>
      <c r="I447" s="186">
        <v>2</v>
      </c>
      <c r="J447" s="187">
        <f>I447/H447</f>
        <v>1</v>
      </c>
      <c r="K447" s="259" t="s">
        <v>496</v>
      </c>
      <c r="L447" s="259" t="s">
        <v>496</v>
      </c>
      <c r="M447" s="259" t="s">
        <v>496</v>
      </c>
      <c r="N447" s="259" t="s">
        <v>496</v>
      </c>
      <c r="O447" s="259" t="s">
        <v>496</v>
      </c>
      <c r="P447" s="259" t="s">
        <v>496</v>
      </c>
    </row>
    <row r="448" spans="1:16" ht="15.75" customHeight="1" x14ac:dyDescent="0.25">
      <c r="A448" s="175">
        <v>3</v>
      </c>
      <c r="B448" s="460" t="s">
        <v>70</v>
      </c>
      <c r="C448" s="460"/>
      <c r="D448" s="460"/>
      <c r="E448" s="460"/>
      <c r="F448" s="460"/>
      <c r="G448" s="460"/>
      <c r="H448" s="460"/>
      <c r="I448" s="460"/>
      <c r="J448" s="460"/>
      <c r="K448" s="460"/>
      <c r="L448" s="460"/>
      <c r="M448" s="460"/>
      <c r="N448" s="460"/>
      <c r="O448" s="460"/>
      <c r="P448" s="460"/>
    </row>
    <row r="449" spans="1:16" ht="15.75" customHeight="1" x14ac:dyDescent="0.25">
      <c r="A449" s="476" t="s">
        <v>386</v>
      </c>
      <c r="B449" s="476"/>
      <c r="C449" s="476"/>
      <c r="D449" s="476"/>
      <c r="E449" s="476"/>
      <c r="F449" s="476"/>
      <c r="G449" s="476"/>
      <c r="H449" s="259" t="s">
        <v>496</v>
      </c>
      <c r="I449" s="259" t="s">
        <v>496</v>
      </c>
      <c r="J449" s="259" t="s">
        <v>496</v>
      </c>
      <c r="K449" s="259" t="s">
        <v>496</v>
      </c>
      <c r="L449" s="259" t="s">
        <v>496</v>
      </c>
      <c r="M449" s="259" t="s">
        <v>496</v>
      </c>
      <c r="N449" s="259" t="s">
        <v>496</v>
      </c>
      <c r="O449" s="259" t="s">
        <v>496</v>
      </c>
      <c r="P449" s="259" t="s">
        <v>496</v>
      </c>
    </row>
    <row r="450" spans="1:16" ht="15.75" x14ac:dyDescent="0.25">
      <c r="A450" s="175"/>
      <c r="B450" s="176"/>
      <c r="C450" s="57">
        <v>1</v>
      </c>
      <c r="D450" s="57">
        <v>1</v>
      </c>
      <c r="E450" s="57">
        <v>1</v>
      </c>
      <c r="F450" s="259" t="s">
        <v>496</v>
      </c>
      <c r="G450" s="259" t="s">
        <v>496</v>
      </c>
      <c r="H450" s="259" t="s">
        <v>496</v>
      </c>
      <c r="I450" s="259" t="s">
        <v>496</v>
      </c>
      <c r="J450" s="259" t="s">
        <v>496</v>
      </c>
      <c r="K450" s="259" t="s">
        <v>496</v>
      </c>
      <c r="L450" s="259" t="s">
        <v>496</v>
      </c>
      <c r="M450" s="259" t="s">
        <v>496</v>
      </c>
      <c r="N450" s="259" t="s">
        <v>496</v>
      </c>
      <c r="O450" s="259" t="s">
        <v>496</v>
      </c>
      <c r="P450" s="259" t="s">
        <v>496</v>
      </c>
    </row>
    <row r="451" spans="1:16" ht="28.5" x14ac:dyDescent="0.25">
      <c r="A451" s="175"/>
      <c r="B451" s="58" t="s">
        <v>380</v>
      </c>
      <c r="C451" s="259" t="s">
        <v>496</v>
      </c>
      <c r="D451" s="259" t="s">
        <v>496</v>
      </c>
      <c r="E451" s="259" t="s">
        <v>496</v>
      </c>
      <c r="F451" s="61">
        <f>E450/1</f>
        <v>1</v>
      </c>
      <c r="G451" s="259" t="s">
        <v>496</v>
      </c>
      <c r="H451" s="259" t="s">
        <v>496</v>
      </c>
      <c r="I451" s="259" t="s">
        <v>496</v>
      </c>
      <c r="J451" s="259" t="s">
        <v>496</v>
      </c>
      <c r="K451" s="259" t="s">
        <v>496</v>
      </c>
      <c r="L451" s="259" t="s">
        <v>496</v>
      </c>
      <c r="M451" s="259" t="s">
        <v>496</v>
      </c>
      <c r="N451" s="259" t="s">
        <v>496</v>
      </c>
      <c r="O451" s="259" t="s">
        <v>496</v>
      </c>
      <c r="P451" s="259" t="s">
        <v>496</v>
      </c>
    </row>
    <row r="452" spans="1:16" ht="28.5" x14ac:dyDescent="0.25">
      <c r="A452" s="175"/>
      <c r="B452" s="58" t="s">
        <v>381</v>
      </c>
      <c r="C452" s="259" t="s">
        <v>496</v>
      </c>
      <c r="D452" s="259" t="s">
        <v>496</v>
      </c>
      <c r="E452" s="259" t="s">
        <v>496</v>
      </c>
      <c r="F452" s="259" t="s">
        <v>496</v>
      </c>
      <c r="G452" s="259" t="s">
        <v>496</v>
      </c>
      <c r="H452" s="186">
        <v>1</v>
      </c>
      <c r="I452" s="186">
        <v>1</v>
      </c>
      <c r="J452" s="187">
        <f>I452/H452</f>
        <v>1</v>
      </c>
      <c r="K452" s="259" t="s">
        <v>496</v>
      </c>
      <c r="L452" s="259" t="s">
        <v>496</v>
      </c>
      <c r="M452" s="259" t="s">
        <v>496</v>
      </c>
      <c r="N452" s="259" t="s">
        <v>496</v>
      </c>
      <c r="O452" s="259" t="s">
        <v>496</v>
      </c>
      <c r="P452" s="259" t="s">
        <v>496</v>
      </c>
    </row>
    <row r="453" spans="1:16" ht="15.75" customHeight="1" x14ac:dyDescent="0.25">
      <c r="A453" s="175">
        <v>4</v>
      </c>
      <c r="B453" s="460" t="s">
        <v>71</v>
      </c>
      <c r="C453" s="460"/>
      <c r="D453" s="460"/>
      <c r="E453" s="460"/>
      <c r="F453" s="460"/>
      <c r="G453" s="460"/>
      <c r="H453" s="460"/>
      <c r="I453" s="460"/>
      <c r="J453" s="460"/>
      <c r="K453" s="460"/>
      <c r="L453" s="460"/>
      <c r="M453" s="460"/>
      <c r="N453" s="460"/>
      <c r="O453" s="460"/>
      <c r="P453" s="460"/>
    </row>
    <row r="454" spans="1:16" ht="15.75" customHeight="1" x14ac:dyDescent="0.25">
      <c r="A454" s="476" t="s">
        <v>387</v>
      </c>
      <c r="B454" s="476"/>
      <c r="C454" s="476"/>
      <c r="D454" s="476"/>
      <c r="E454" s="476"/>
      <c r="F454" s="476"/>
      <c r="G454" s="476"/>
      <c r="H454" s="259" t="s">
        <v>496</v>
      </c>
      <c r="I454" s="259" t="s">
        <v>496</v>
      </c>
      <c r="J454" s="259" t="s">
        <v>496</v>
      </c>
      <c r="K454" s="259" t="s">
        <v>496</v>
      </c>
      <c r="L454" s="259" t="s">
        <v>496</v>
      </c>
      <c r="M454" s="259" t="s">
        <v>496</v>
      </c>
      <c r="N454" s="259" t="s">
        <v>496</v>
      </c>
      <c r="O454" s="259" t="s">
        <v>496</v>
      </c>
      <c r="P454" s="259" t="s">
        <v>496</v>
      </c>
    </row>
    <row r="455" spans="1:16" ht="15.75" x14ac:dyDescent="0.25">
      <c r="A455" s="175"/>
      <c r="B455" s="176"/>
      <c r="C455" s="57">
        <v>1</v>
      </c>
      <c r="D455" s="57">
        <v>1</v>
      </c>
      <c r="E455" s="57">
        <v>1</v>
      </c>
      <c r="F455" s="259" t="s">
        <v>496</v>
      </c>
      <c r="G455" s="259" t="s">
        <v>496</v>
      </c>
      <c r="H455" s="259" t="s">
        <v>496</v>
      </c>
      <c r="I455" s="259" t="s">
        <v>496</v>
      </c>
      <c r="J455" s="259" t="s">
        <v>496</v>
      </c>
      <c r="K455" s="259" t="s">
        <v>496</v>
      </c>
      <c r="L455" s="259" t="s">
        <v>496</v>
      </c>
      <c r="M455" s="259" t="s">
        <v>496</v>
      </c>
      <c r="N455" s="259" t="s">
        <v>496</v>
      </c>
      <c r="O455" s="259" t="s">
        <v>496</v>
      </c>
      <c r="P455" s="259" t="s">
        <v>496</v>
      </c>
    </row>
    <row r="456" spans="1:16" ht="28.5" x14ac:dyDescent="0.25">
      <c r="A456" s="175"/>
      <c r="B456" s="58" t="s">
        <v>388</v>
      </c>
      <c r="C456" s="259" t="s">
        <v>496</v>
      </c>
      <c r="D456" s="259" t="s">
        <v>496</v>
      </c>
      <c r="E456" s="259" t="s">
        <v>496</v>
      </c>
      <c r="F456" s="61">
        <f>E455/1*100%</f>
        <v>1</v>
      </c>
      <c r="G456" s="259" t="s">
        <v>496</v>
      </c>
      <c r="H456" s="259" t="s">
        <v>496</v>
      </c>
      <c r="I456" s="259" t="s">
        <v>496</v>
      </c>
      <c r="J456" s="259" t="s">
        <v>496</v>
      </c>
      <c r="K456" s="259" t="s">
        <v>496</v>
      </c>
      <c r="L456" s="259" t="s">
        <v>496</v>
      </c>
      <c r="M456" s="259" t="s">
        <v>496</v>
      </c>
      <c r="N456" s="259" t="s">
        <v>496</v>
      </c>
      <c r="O456" s="259" t="s">
        <v>496</v>
      </c>
      <c r="P456" s="259" t="s">
        <v>496</v>
      </c>
    </row>
    <row r="457" spans="1:16" ht="28.5" x14ac:dyDescent="0.25">
      <c r="A457" s="175"/>
      <c r="B457" s="58" t="s">
        <v>389</v>
      </c>
      <c r="C457" s="259" t="s">
        <v>496</v>
      </c>
      <c r="D457" s="259" t="s">
        <v>496</v>
      </c>
      <c r="E457" s="259" t="s">
        <v>496</v>
      </c>
      <c r="F457" s="259" t="s">
        <v>496</v>
      </c>
      <c r="G457" s="259" t="s">
        <v>496</v>
      </c>
      <c r="H457" s="186">
        <v>1</v>
      </c>
      <c r="I457" s="186">
        <v>1</v>
      </c>
      <c r="J457" s="187">
        <f>I457/H457</f>
        <v>1</v>
      </c>
      <c r="K457" s="259" t="s">
        <v>496</v>
      </c>
      <c r="L457" s="259" t="s">
        <v>496</v>
      </c>
      <c r="M457" s="259" t="s">
        <v>496</v>
      </c>
      <c r="N457" s="259" t="s">
        <v>496</v>
      </c>
      <c r="O457" s="259" t="s">
        <v>496</v>
      </c>
      <c r="P457" s="259" t="s">
        <v>496</v>
      </c>
    </row>
    <row r="458" spans="1:16" ht="15.75" customHeight="1" x14ac:dyDescent="0.25">
      <c r="A458" s="175">
        <v>5</v>
      </c>
      <c r="B458" s="460" t="s">
        <v>72</v>
      </c>
      <c r="C458" s="460"/>
      <c r="D458" s="460"/>
      <c r="E458" s="460"/>
      <c r="F458" s="460"/>
      <c r="G458" s="460"/>
      <c r="H458" s="460"/>
      <c r="I458" s="460"/>
      <c r="J458" s="460"/>
      <c r="K458" s="460"/>
      <c r="L458" s="460"/>
      <c r="M458" s="460"/>
      <c r="N458" s="460"/>
      <c r="O458" s="460"/>
      <c r="P458" s="460"/>
    </row>
    <row r="459" spans="1:16" ht="46.5" customHeight="1" x14ac:dyDescent="0.25">
      <c r="A459" s="476" t="s">
        <v>390</v>
      </c>
      <c r="B459" s="476"/>
      <c r="C459" s="476"/>
      <c r="D459" s="476"/>
      <c r="E459" s="476"/>
      <c r="F459" s="476"/>
      <c r="G459" s="476"/>
      <c r="H459" s="259" t="s">
        <v>496</v>
      </c>
      <c r="I459" s="259" t="s">
        <v>496</v>
      </c>
      <c r="J459" s="259" t="s">
        <v>496</v>
      </c>
      <c r="K459" s="259" t="s">
        <v>496</v>
      </c>
      <c r="L459" s="259" t="s">
        <v>496</v>
      </c>
      <c r="M459" s="259" t="s">
        <v>496</v>
      </c>
      <c r="N459" s="259" t="s">
        <v>496</v>
      </c>
      <c r="O459" s="259" t="s">
        <v>496</v>
      </c>
      <c r="P459" s="259" t="s">
        <v>496</v>
      </c>
    </row>
    <row r="460" spans="1:16" ht="15.75" x14ac:dyDescent="0.25">
      <c r="A460" s="175"/>
      <c r="B460" s="176"/>
      <c r="C460" s="57">
        <v>100</v>
      </c>
      <c r="D460" s="57">
        <v>100</v>
      </c>
      <c r="E460" s="57">
        <f>D460/C460</f>
        <v>1</v>
      </c>
      <c r="F460" s="259" t="s">
        <v>496</v>
      </c>
      <c r="G460" s="259" t="s">
        <v>496</v>
      </c>
      <c r="H460" s="259" t="s">
        <v>496</v>
      </c>
      <c r="I460" s="259" t="s">
        <v>496</v>
      </c>
      <c r="J460" s="259" t="s">
        <v>496</v>
      </c>
      <c r="K460" s="259" t="s">
        <v>496</v>
      </c>
      <c r="L460" s="259" t="s">
        <v>496</v>
      </c>
      <c r="M460" s="259" t="s">
        <v>496</v>
      </c>
      <c r="N460" s="259" t="s">
        <v>496</v>
      </c>
      <c r="O460" s="259" t="s">
        <v>496</v>
      </c>
      <c r="P460" s="259" t="s">
        <v>496</v>
      </c>
    </row>
    <row r="461" spans="1:16" ht="28.5" x14ac:dyDescent="0.25">
      <c r="A461" s="175"/>
      <c r="B461" s="58" t="s">
        <v>391</v>
      </c>
      <c r="C461" s="259" t="s">
        <v>496</v>
      </c>
      <c r="D461" s="259" t="s">
        <v>496</v>
      </c>
      <c r="E461" s="259" t="s">
        <v>496</v>
      </c>
      <c r="F461" s="61">
        <f>E460/1</f>
        <v>1</v>
      </c>
      <c r="G461" s="259" t="s">
        <v>496</v>
      </c>
      <c r="H461" s="259" t="s">
        <v>496</v>
      </c>
      <c r="I461" s="259" t="s">
        <v>496</v>
      </c>
      <c r="J461" s="259" t="s">
        <v>496</v>
      </c>
      <c r="K461" s="259" t="s">
        <v>496</v>
      </c>
      <c r="L461" s="259" t="s">
        <v>496</v>
      </c>
      <c r="M461" s="259" t="s">
        <v>496</v>
      </c>
      <c r="N461" s="259" t="s">
        <v>496</v>
      </c>
      <c r="O461" s="259" t="s">
        <v>496</v>
      </c>
      <c r="P461" s="259" t="s">
        <v>496</v>
      </c>
    </row>
    <row r="462" spans="1:16" ht="28.5" x14ac:dyDescent="0.25">
      <c r="A462" s="175"/>
      <c r="B462" s="58" t="s">
        <v>392</v>
      </c>
      <c r="C462" s="259" t="s">
        <v>496</v>
      </c>
      <c r="D462" s="259" t="s">
        <v>496</v>
      </c>
      <c r="E462" s="259" t="s">
        <v>496</v>
      </c>
      <c r="F462" s="259" t="s">
        <v>496</v>
      </c>
      <c r="G462" s="259" t="s">
        <v>496</v>
      </c>
      <c r="H462" s="186">
        <v>1</v>
      </c>
      <c r="I462" s="186">
        <v>1</v>
      </c>
      <c r="J462" s="187">
        <f>I462/H462</f>
        <v>1</v>
      </c>
      <c r="K462" s="259" t="s">
        <v>496</v>
      </c>
      <c r="L462" s="259" t="s">
        <v>496</v>
      </c>
      <c r="M462" s="259" t="s">
        <v>496</v>
      </c>
      <c r="N462" s="259" t="s">
        <v>496</v>
      </c>
      <c r="O462" s="259" t="s">
        <v>496</v>
      </c>
      <c r="P462" s="259" t="s">
        <v>496</v>
      </c>
    </row>
    <row r="463" spans="1:16" ht="15.75" customHeight="1" x14ac:dyDescent="0.25">
      <c r="A463" s="175">
        <v>6</v>
      </c>
      <c r="B463" s="460" t="s">
        <v>73</v>
      </c>
      <c r="C463" s="460"/>
      <c r="D463" s="460"/>
      <c r="E463" s="460"/>
      <c r="F463" s="460"/>
      <c r="G463" s="460"/>
      <c r="H463" s="460"/>
      <c r="I463" s="460"/>
      <c r="J463" s="460"/>
      <c r="K463" s="460"/>
      <c r="L463" s="460"/>
      <c r="M463" s="460"/>
      <c r="N463" s="460"/>
      <c r="O463" s="460"/>
      <c r="P463" s="460"/>
    </row>
    <row r="464" spans="1:16" ht="15.75" customHeight="1" x14ac:dyDescent="0.25">
      <c r="A464" s="476" t="s">
        <v>393</v>
      </c>
      <c r="B464" s="476"/>
      <c r="C464" s="476"/>
      <c r="D464" s="476"/>
      <c r="E464" s="476"/>
      <c r="F464" s="476"/>
      <c r="G464" s="476"/>
      <c r="H464" s="259" t="s">
        <v>496</v>
      </c>
      <c r="I464" s="259" t="s">
        <v>496</v>
      </c>
      <c r="J464" s="259" t="s">
        <v>496</v>
      </c>
      <c r="K464" s="259" t="s">
        <v>496</v>
      </c>
      <c r="L464" s="259" t="s">
        <v>496</v>
      </c>
      <c r="M464" s="259" t="s">
        <v>496</v>
      </c>
      <c r="N464" s="259" t="s">
        <v>496</v>
      </c>
      <c r="O464" s="259" t="s">
        <v>496</v>
      </c>
      <c r="P464" s="259" t="s">
        <v>496</v>
      </c>
    </row>
    <row r="465" spans="1:16" ht="24.75" customHeight="1" x14ac:dyDescent="0.25">
      <c r="A465" s="175"/>
      <c r="B465" s="176"/>
      <c r="C465" s="57">
        <v>31</v>
      </c>
      <c r="D465" s="57">
        <v>41</v>
      </c>
      <c r="E465" s="57">
        <v>1</v>
      </c>
      <c r="F465" s="259" t="s">
        <v>496</v>
      </c>
      <c r="G465" s="259" t="s">
        <v>496</v>
      </c>
      <c r="H465" s="259" t="s">
        <v>496</v>
      </c>
      <c r="I465" s="259" t="s">
        <v>496</v>
      </c>
      <c r="J465" s="259" t="s">
        <v>496</v>
      </c>
      <c r="K465" s="259" t="s">
        <v>496</v>
      </c>
      <c r="L465" s="259" t="s">
        <v>496</v>
      </c>
      <c r="M465" s="259" t="s">
        <v>496</v>
      </c>
      <c r="N465" s="259" t="s">
        <v>496</v>
      </c>
      <c r="O465" s="259" t="s">
        <v>496</v>
      </c>
      <c r="P465" s="259" t="s">
        <v>496</v>
      </c>
    </row>
    <row r="466" spans="1:16" ht="24.75" customHeight="1" x14ac:dyDescent="0.25">
      <c r="A466" s="175">
        <v>7</v>
      </c>
      <c r="B466" s="436" t="s">
        <v>74</v>
      </c>
      <c r="C466" s="437"/>
      <c r="D466" s="437"/>
      <c r="E466" s="437"/>
      <c r="F466" s="437"/>
      <c r="G466" s="437"/>
      <c r="H466" s="437"/>
      <c r="I466" s="437"/>
      <c r="J466" s="437"/>
      <c r="K466" s="437"/>
      <c r="L466" s="437"/>
      <c r="M466" s="437"/>
      <c r="N466" s="437"/>
      <c r="O466" s="437"/>
      <c r="P466" s="438"/>
    </row>
    <row r="467" spans="1:16" ht="24.75" customHeight="1" x14ac:dyDescent="0.25">
      <c r="A467" s="439" t="s">
        <v>538</v>
      </c>
      <c r="B467" s="434"/>
      <c r="C467" s="434"/>
      <c r="D467" s="434"/>
      <c r="E467" s="434"/>
      <c r="F467" s="434"/>
      <c r="G467" s="435"/>
      <c r="H467" s="259"/>
      <c r="I467" s="259"/>
      <c r="J467" s="259"/>
      <c r="K467" s="259"/>
      <c r="L467" s="259"/>
      <c r="M467" s="259"/>
      <c r="N467" s="259"/>
      <c r="O467" s="259"/>
      <c r="P467" s="259"/>
    </row>
    <row r="468" spans="1:16" ht="24.75" customHeight="1" x14ac:dyDescent="0.25">
      <c r="A468" s="344"/>
      <c r="B468" s="345"/>
      <c r="C468" s="317">
        <v>2500</v>
      </c>
      <c r="D468" s="317">
        <v>4500</v>
      </c>
      <c r="E468" s="317">
        <v>1</v>
      </c>
      <c r="F468" s="280"/>
      <c r="G468" s="281"/>
      <c r="H468" s="259"/>
      <c r="I468" s="259"/>
      <c r="J468" s="259"/>
      <c r="K468" s="259"/>
      <c r="L468" s="259"/>
      <c r="M468" s="259"/>
      <c r="N468" s="259"/>
      <c r="O468" s="259"/>
      <c r="P468" s="259"/>
    </row>
    <row r="469" spans="1:16" ht="28.5" x14ac:dyDescent="0.25">
      <c r="A469" s="175"/>
      <c r="B469" s="89" t="s">
        <v>394</v>
      </c>
      <c r="C469" s="259" t="s">
        <v>496</v>
      </c>
      <c r="D469" s="259" t="s">
        <v>496</v>
      </c>
      <c r="E469" s="259" t="s">
        <v>496</v>
      </c>
      <c r="F469" s="61">
        <f>E465</f>
        <v>1</v>
      </c>
      <c r="G469" s="259" t="s">
        <v>496</v>
      </c>
      <c r="H469" s="259" t="s">
        <v>496</v>
      </c>
      <c r="I469" s="259" t="s">
        <v>496</v>
      </c>
      <c r="J469" s="259" t="s">
        <v>496</v>
      </c>
      <c r="K469" s="259" t="s">
        <v>496</v>
      </c>
      <c r="L469" s="259" t="s">
        <v>496</v>
      </c>
      <c r="M469" s="259" t="s">
        <v>496</v>
      </c>
      <c r="N469" s="259" t="s">
        <v>496</v>
      </c>
      <c r="O469" s="259" t="s">
        <v>496</v>
      </c>
      <c r="P469" s="259" t="s">
        <v>496</v>
      </c>
    </row>
    <row r="470" spans="1:16" ht="28.5" x14ac:dyDescent="0.25">
      <c r="A470" s="175"/>
      <c r="B470" s="58" t="s">
        <v>395</v>
      </c>
      <c r="C470" s="259" t="s">
        <v>496</v>
      </c>
      <c r="D470" s="259" t="s">
        <v>496</v>
      </c>
      <c r="E470" s="259" t="s">
        <v>496</v>
      </c>
      <c r="F470" s="259" t="s">
        <v>496</v>
      </c>
      <c r="G470" s="259" t="s">
        <v>496</v>
      </c>
      <c r="H470" s="186">
        <v>1</v>
      </c>
      <c r="I470" s="186">
        <v>1</v>
      </c>
      <c r="J470" s="187">
        <f>I470/H470</f>
        <v>1</v>
      </c>
      <c r="K470" s="259" t="s">
        <v>496</v>
      </c>
      <c r="L470" s="259" t="s">
        <v>496</v>
      </c>
      <c r="M470" s="259" t="s">
        <v>496</v>
      </c>
      <c r="N470" s="259" t="s">
        <v>496</v>
      </c>
      <c r="O470" s="259" t="s">
        <v>496</v>
      </c>
      <c r="P470" s="259" t="s">
        <v>496</v>
      </c>
    </row>
    <row r="471" spans="1:16" ht="33" customHeight="1" x14ac:dyDescent="0.25">
      <c r="A471" s="175"/>
      <c r="B471" s="75" t="s">
        <v>396</v>
      </c>
      <c r="C471" s="259" t="s">
        <v>496</v>
      </c>
      <c r="D471" s="259" t="s">
        <v>496</v>
      </c>
      <c r="E471" s="259" t="s">
        <v>496</v>
      </c>
      <c r="F471" s="259" t="s">
        <v>496</v>
      </c>
      <c r="G471" s="343">
        <f>(F439+F446+F451+F456+F461+F469)/6</f>
        <v>1</v>
      </c>
      <c r="H471" s="259" t="s">
        <v>496</v>
      </c>
      <c r="I471" s="259" t="s">
        <v>496</v>
      </c>
      <c r="J471" s="259" t="s">
        <v>496</v>
      </c>
      <c r="K471" s="259" t="s">
        <v>496</v>
      </c>
      <c r="L471" s="259" t="s">
        <v>496</v>
      </c>
      <c r="M471" s="259" t="s">
        <v>496</v>
      </c>
      <c r="N471" s="259" t="s">
        <v>496</v>
      </c>
      <c r="O471" s="259" t="s">
        <v>496</v>
      </c>
      <c r="P471" s="259" t="s">
        <v>496</v>
      </c>
    </row>
    <row r="472" spans="1:16" ht="28.5" x14ac:dyDescent="0.25">
      <c r="A472" s="175"/>
      <c r="B472" s="75" t="s">
        <v>348</v>
      </c>
      <c r="C472" s="259" t="s">
        <v>496</v>
      </c>
      <c r="D472" s="259" t="s">
        <v>496</v>
      </c>
      <c r="E472" s="259" t="s">
        <v>496</v>
      </c>
      <c r="F472" s="259" t="s">
        <v>496</v>
      </c>
      <c r="G472" s="259" t="s">
        <v>496</v>
      </c>
      <c r="H472" s="259" t="s">
        <v>496</v>
      </c>
      <c r="I472" s="259" t="s">
        <v>496</v>
      </c>
      <c r="J472" s="259" t="s">
        <v>496</v>
      </c>
      <c r="K472" s="195">
        <f>прил1!H396/прил1!E396</f>
        <v>0.24448833922732588</v>
      </c>
      <c r="L472" s="259" t="s">
        <v>496</v>
      </c>
      <c r="M472" s="259" t="s">
        <v>496</v>
      </c>
      <c r="N472" s="259" t="s">
        <v>496</v>
      </c>
      <c r="O472" s="259" t="s">
        <v>496</v>
      </c>
      <c r="P472" s="203">
        <f>K472/1</f>
        <v>0.24448833922732588</v>
      </c>
    </row>
    <row r="473" spans="1:16" ht="35.25" customHeight="1" x14ac:dyDescent="0.25">
      <c r="A473" s="175"/>
      <c r="B473" s="75" t="s">
        <v>397</v>
      </c>
      <c r="C473" s="259" t="s">
        <v>496</v>
      </c>
      <c r="D473" s="259" t="s">
        <v>496</v>
      </c>
      <c r="E473" s="259" t="s">
        <v>496</v>
      </c>
      <c r="F473" s="259" t="s">
        <v>496</v>
      </c>
      <c r="G473" s="259" t="s">
        <v>496</v>
      </c>
      <c r="H473" s="205">
        <v>7</v>
      </c>
      <c r="I473" s="205">
        <v>7</v>
      </c>
      <c r="J473" s="187">
        <f>I473/H473</f>
        <v>1</v>
      </c>
      <c r="K473" s="259" t="s">
        <v>496</v>
      </c>
      <c r="L473" s="259" t="s">
        <v>496</v>
      </c>
      <c r="M473" s="259" t="s">
        <v>496</v>
      </c>
      <c r="N473" s="259" t="s">
        <v>496</v>
      </c>
      <c r="O473" s="259" t="s">
        <v>496</v>
      </c>
      <c r="P473" s="259" t="s">
        <v>496</v>
      </c>
    </row>
    <row r="474" spans="1:16" ht="30.75" customHeight="1" x14ac:dyDescent="0.25">
      <c r="A474" s="243"/>
      <c r="B474" s="252" t="s">
        <v>398</v>
      </c>
      <c r="C474" s="537">
        <f>(0.5*F469)+(0.3*P472)+(0.2*J473)</f>
        <v>0.77334650176819775</v>
      </c>
      <c r="D474" s="537"/>
      <c r="E474" s="537"/>
      <c r="F474" s="537"/>
      <c r="G474" s="537"/>
      <c r="H474" s="537"/>
      <c r="I474" s="537"/>
      <c r="J474" s="537"/>
      <c r="K474" s="537"/>
      <c r="L474" s="537"/>
      <c r="M474" s="537"/>
      <c r="N474" s="537"/>
      <c r="O474" s="537"/>
      <c r="P474" s="537"/>
    </row>
    <row r="475" spans="1:16" ht="15.75" customHeight="1" x14ac:dyDescent="0.25">
      <c r="A475" s="538" t="s">
        <v>399</v>
      </c>
      <c r="B475" s="538"/>
      <c r="C475" s="538"/>
      <c r="D475" s="538"/>
      <c r="E475" s="538"/>
      <c r="F475" s="538"/>
      <c r="G475" s="538"/>
      <c r="H475" s="538"/>
      <c r="I475" s="538"/>
      <c r="J475" s="538"/>
      <c r="K475" s="538"/>
      <c r="L475" s="538"/>
      <c r="M475" s="538"/>
      <c r="N475" s="538"/>
      <c r="O475" s="538"/>
      <c r="P475" s="538"/>
    </row>
    <row r="476" spans="1:16" ht="15.75" customHeight="1" x14ac:dyDescent="0.25">
      <c r="A476" s="198"/>
      <c r="B476" s="539" t="s">
        <v>400</v>
      </c>
      <c r="C476" s="539"/>
      <c r="D476" s="539"/>
      <c r="E476" s="539"/>
      <c r="F476" s="539"/>
      <c r="G476" s="539"/>
      <c r="H476" s="259" t="s">
        <v>496</v>
      </c>
      <c r="I476" s="259" t="s">
        <v>496</v>
      </c>
      <c r="J476" s="259" t="s">
        <v>496</v>
      </c>
      <c r="K476" s="259" t="s">
        <v>496</v>
      </c>
      <c r="L476" s="259" t="s">
        <v>496</v>
      </c>
      <c r="M476" s="259" t="s">
        <v>496</v>
      </c>
      <c r="N476" s="259" t="s">
        <v>496</v>
      </c>
      <c r="O476" s="259" t="s">
        <v>496</v>
      </c>
      <c r="P476" s="259" t="s">
        <v>496</v>
      </c>
    </row>
    <row r="477" spans="1:16" ht="30" customHeight="1" x14ac:dyDescent="0.25">
      <c r="A477" s="476" t="s">
        <v>401</v>
      </c>
      <c r="B477" s="476"/>
      <c r="C477" s="476"/>
      <c r="D477" s="476"/>
      <c r="E477" s="476"/>
      <c r="F477" s="476"/>
      <c r="G477" s="476"/>
      <c r="H477" s="259" t="s">
        <v>496</v>
      </c>
      <c r="I477" s="259" t="s">
        <v>496</v>
      </c>
      <c r="J477" s="259" t="s">
        <v>496</v>
      </c>
      <c r="K477" s="259" t="s">
        <v>496</v>
      </c>
      <c r="L477" s="259" t="s">
        <v>496</v>
      </c>
      <c r="M477" s="259" t="s">
        <v>496</v>
      </c>
      <c r="N477" s="259" t="s">
        <v>496</v>
      </c>
      <c r="O477" s="259" t="s">
        <v>496</v>
      </c>
      <c r="P477" s="259" t="s">
        <v>496</v>
      </c>
    </row>
    <row r="478" spans="1:16" ht="15.75" x14ac:dyDescent="0.25">
      <c r="A478" s="175"/>
      <c r="B478" s="90"/>
      <c r="C478" s="91">
        <v>96</v>
      </c>
      <c r="D478" s="91">
        <v>99.8</v>
      </c>
      <c r="E478" s="57">
        <f>D478/C478</f>
        <v>1.0395833333333333</v>
      </c>
      <c r="F478" s="259" t="s">
        <v>496</v>
      </c>
      <c r="G478" s="259" t="s">
        <v>496</v>
      </c>
      <c r="H478" s="259" t="s">
        <v>496</v>
      </c>
      <c r="I478" s="259" t="s">
        <v>496</v>
      </c>
      <c r="J478" s="259" t="s">
        <v>496</v>
      </c>
      <c r="K478" s="259" t="s">
        <v>496</v>
      </c>
      <c r="L478" s="259" t="s">
        <v>496</v>
      </c>
      <c r="M478" s="259" t="s">
        <v>496</v>
      </c>
      <c r="N478" s="259" t="s">
        <v>496</v>
      </c>
      <c r="O478" s="259" t="s">
        <v>496</v>
      </c>
      <c r="P478" s="259" t="s">
        <v>496</v>
      </c>
    </row>
    <row r="479" spans="1:16" ht="15.75" customHeight="1" x14ac:dyDescent="0.25">
      <c r="A479" s="175"/>
      <c r="B479" s="477" t="s">
        <v>402</v>
      </c>
      <c r="C479" s="477"/>
      <c r="D479" s="477"/>
      <c r="E479" s="477"/>
      <c r="F479" s="477"/>
      <c r="G479" s="477"/>
      <c r="H479" s="259" t="s">
        <v>496</v>
      </c>
      <c r="I479" s="259" t="s">
        <v>496</v>
      </c>
      <c r="J479" s="259" t="s">
        <v>496</v>
      </c>
      <c r="K479" s="259" t="s">
        <v>496</v>
      </c>
      <c r="L479" s="259" t="s">
        <v>496</v>
      </c>
      <c r="M479" s="259" t="s">
        <v>496</v>
      </c>
      <c r="N479" s="259" t="s">
        <v>496</v>
      </c>
      <c r="O479" s="259" t="s">
        <v>496</v>
      </c>
      <c r="P479" s="259" t="s">
        <v>496</v>
      </c>
    </row>
    <row r="480" spans="1:16" ht="15.75" customHeight="1" x14ac:dyDescent="0.25">
      <c r="A480" s="476" t="s">
        <v>403</v>
      </c>
      <c r="B480" s="476"/>
      <c r="C480" s="476"/>
      <c r="D480" s="476"/>
      <c r="E480" s="476"/>
      <c r="F480" s="476"/>
      <c r="G480" s="476"/>
      <c r="H480" s="259" t="s">
        <v>496</v>
      </c>
      <c r="I480" s="259" t="s">
        <v>496</v>
      </c>
      <c r="J480" s="259" t="s">
        <v>496</v>
      </c>
      <c r="K480" s="259" t="s">
        <v>496</v>
      </c>
      <c r="L480" s="259" t="s">
        <v>496</v>
      </c>
      <c r="M480" s="259" t="s">
        <v>496</v>
      </c>
      <c r="N480" s="259" t="s">
        <v>496</v>
      </c>
      <c r="O480" s="259" t="s">
        <v>496</v>
      </c>
      <c r="P480" s="259" t="s">
        <v>496</v>
      </c>
    </row>
    <row r="481" spans="1:16" ht="15.75" x14ac:dyDescent="0.25">
      <c r="A481" s="175"/>
      <c r="B481" s="176"/>
      <c r="C481" s="57">
        <v>20.3</v>
      </c>
      <c r="D481" s="57">
        <v>32.6</v>
      </c>
      <c r="E481" s="57">
        <v>1</v>
      </c>
      <c r="F481" s="259" t="s">
        <v>496</v>
      </c>
      <c r="G481" s="259" t="s">
        <v>496</v>
      </c>
      <c r="H481" s="259" t="s">
        <v>496</v>
      </c>
      <c r="I481" s="259" t="s">
        <v>496</v>
      </c>
      <c r="J481" s="259" t="s">
        <v>496</v>
      </c>
      <c r="K481" s="259" t="s">
        <v>496</v>
      </c>
      <c r="L481" s="259" t="s">
        <v>496</v>
      </c>
      <c r="M481" s="259" t="s">
        <v>496</v>
      </c>
      <c r="N481" s="259" t="s">
        <v>496</v>
      </c>
      <c r="O481" s="259" t="s">
        <v>496</v>
      </c>
      <c r="P481" s="259" t="s">
        <v>496</v>
      </c>
    </row>
    <row r="482" spans="1:16" ht="15.75" customHeight="1" x14ac:dyDescent="0.25">
      <c r="A482" s="175"/>
      <c r="B482" s="477" t="s">
        <v>404</v>
      </c>
      <c r="C482" s="477"/>
      <c r="D482" s="477"/>
      <c r="E482" s="477"/>
      <c r="F482" s="477"/>
      <c r="G482" s="477"/>
      <c r="H482" s="259" t="s">
        <v>496</v>
      </c>
      <c r="I482" s="259" t="s">
        <v>496</v>
      </c>
      <c r="J482" s="259" t="s">
        <v>496</v>
      </c>
      <c r="K482" s="259" t="s">
        <v>496</v>
      </c>
      <c r="L482" s="259" t="s">
        <v>496</v>
      </c>
      <c r="M482" s="259" t="s">
        <v>496</v>
      </c>
      <c r="N482" s="259" t="s">
        <v>496</v>
      </c>
      <c r="O482" s="259" t="s">
        <v>496</v>
      </c>
      <c r="P482" s="259" t="s">
        <v>496</v>
      </c>
    </row>
    <row r="483" spans="1:16" ht="36.75" customHeight="1" x14ac:dyDescent="0.25">
      <c r="A483" s="476" t="s">
        <v>405</v>
      </c>
      <c r="B483" s="476"/>
      <c r="C483" s="476"/>
      <c r="D483" s="476"/>
      <c r="E483" s="476"/>
      <c r="F483" s="476"/>
      <c r="G483" s="476"/>
      <c r="H483" s="259" t="s">
        <v>496</v>
      </c>
      <c r="I483" s="259" t="s">
        <v>496</v>
      </c>
      <c r="J483" s="259" t="s">
        <v>496</v>
      </c>
      <c r="K483" s="259" t="s">
        <v>496</v>
      </c>
      <c r="L483" s="259" t="s">
        <v>496</v>
      </c>
      <c r="M483" s="259" t="s">
        <v>496</v>
      </c>
      <c r="N483" s="259" t="s">
        <v>496</v>
      </c>
      <c r="O483" s="259" t="s">
        <v>496</v>
      </c>
      <c r="P483" s="259" t="s">
        <v>496</v>
      </c>
    </row>
    <row r="484" spans="1:16" ht="15.75" x14ac:dyDescent="0.25">
      <c r="A484" s="175"/>
      <c r="B484" s="176"/>
      <c r="C484" s="57">
        <v>111.1</v>
      </c>
      <c r="D484" s="93">
        <v>130.1</v>
      </c>
      <c r="E484" s="57">
        <v>1</v>
      </c>
      <c r="F484" s="259" t="s">
        <v>496</v>
      </c>
      <c r="G484" s="259" t="s">
        <v>496</v>
      </c>
      <c r="H484" s="259" t="s">
        <v>496</v>
      </c>
      <c r="I484" s="259" t="s">
        <v>496</v>
      </c>
      <c r="J484" s="259" t="s">
        <v>496</v>
      </c>
      <c r="K484" s="259" t="s">
        <v>496</v>
      </c>
      <c r="L484" s="259" t="s">
        <v>496</v>
      </c>
      <c r="M484" s="259" t="s">
        <v>496</v>
      </c>
      <c r="N484" s="259" t="s">
        <v>496</v>
      </c>
      <c r="O484" s="259" t="s">
        <v>496</v>
      </c>
      <c r="P484" s="259" t="s">
        <v>496</v>
      </c>
    </row>
    <row r="485" spans="1:16" ht="15.75" customHeight="1" x14ac:dyDescent="0.25">
      <c r="A485" s="175"/>
      <c r="B485" s="477" t="s">
        <v>406</v>
      </c>
      <c r="C485" s="477"/>
      <c r="D485" s="477"/>
      <c r="E485" s="477"/>
      <c r="F485" s="477"/>
      <c r="G485" s="477"/>
      <c r="H485" s="259" t="s">
        <v>496</v>
      </c>
      <c r="I485" s="259" t="s">
        <v>496</v>
      </c>
      <c r="J485" s="259" t="s">
        <v>496</v>
      </c>
      <c r="K485" s="259" t="s">
        <v>496</v>
      </c>
      <c r="L485" s="259" t="s">
        <v>496</v>
      </c>
      <c r="M485" s="259" t="s">
        <v>496</v>
      </c>
      <c r="N485" s="259" t="s">
        <v>496</v>
      </c>
      <c r="O485" s="259" t="s">
        <v>496</v>
      </c>
      <c r="P485" s="259" t="s">
        <v>496</v>
      </c>
    </row>
    <row r="486" spans="1:16" ht="15.75" customHeight="1" x14ac:dyDescent="0.25">
      <c r="A486" s="476" t="s">
        <v>407</v>
      </c>
      <c r="B486" s="476"/>
      <c r="C486" s="476"/>
      <c r="D486" s="476"/>
      <c r="E486" s="476"/>
      <c r="F486" s="476"/>
      <c r="G486" s="476"/>
      <c r="H486" s="259" t="s">
        <v>496</v>
      </c>
      <c r="I486" s="259" t="s">
        <v>496</v>
      </c>
      <c r="J486" s="259" t="s">
        <v>496</v>
      </c>
      <c r="K486" s="259" t="s">
        <v>496</v>
      </c>
      <c r="L486" s="259" t="s">
        <v>496</v>
      </c>
      <c r="M486" s="259" t="s">
        <v>496</v>
      </c>
      <c r="N486" s="259" t="s">
        <v>496</v>
      </c>
      <c r="O486" s="259" t="s">
        <v>496</v>
      </c>
      <c r="P486" s="259" t="s">
        <v>496</v>
      </c>
    </row>
    <row r="487" spans="1:16" ht="15.75" x14ac:dyDescent="0.25">
      <c r="A487" s="175"/>
      <c r="B487" s="176"/>
      <c r="C487" s="57">
        <v>101.5</v>
      </c>
      <c r="D487" s="57">
        <v>103.4</v>
      </c>
      <c r="E487" s="57">
        <f>D487/C487</f>
        <v>1.0187192118226602</v>
      </c>
      <c r="F487" s="259" t="s">
        <v>496</v>
      </c>
      <c r="G487" s="259" t="s">
        <v>496</v>
      </c>
      <c r="H487" s="259" t="s">
        <v>496</v>
      </c>
      <c r="I487" s="259" t="s">
        <v>496</v>
      </c>
      <c r="J487" s="259" t="s">
        <v>496</v>
      </c>
      <c r="K487" s="259" t="s">
        <v>496</v>
      </c>
      <c r="L487" s="259" t="s">
        <v>496</v>
      </c>
      <c r="M487" s="259" t="s">
        <v>496</v>
      </c>
      <c r="N487" s="259" t="s">
        <v>496</v>
      </c>
      <c r="O487" s="259" t="s">
        <v>496</v>
      </c>
      <c r="P487" s="259" t="s">
        <v>496</v>
      </c>
    </row>
    <row r="488" spans="1:16" ht="15.75" customHeight="1" x14ac:dyDescent="0.25">
      <c r="A488" s="175"/>
      <c r="B488" s="477" t="s">
        <v>408</v>
      </c>
      <c r="C488" s="477"/>
      <c r="D488" s="477"/>
      <c r="E488" s="477"/>
      <c r="F488" s="477"/>
      <c r="G488" s="477"/>
      <c r="H488" s="259" t="s">
        <v>496</v>
      </c>
      <c r="I488" s="259" t="s">
        <v>496</v>
      </c>
      <c r="J488" s="259" t="s">
        <v>496</v>
      </c>
      <c r="K488" s="259" t="s">
        <v>496</v>
      </c>
      <c r="L488" s="259" t="s">
        <v>496</v>
      </c>
      <c r="M488" s="259" t="s">
        <v>496</v>
      </c>
      <c r="N488" s="259" t="s">
        <v>496</v>
      </c>
      <c r="O488" s="259" t="s">
        <v>496</v>
      </c>
      <c r="P488" s="259" t="s">
        <v>496</v>
      </c>
    </row>
    <row r="489" spans="1:16" ht="34.5" customHeight="1" x14ac:dyDescent="0.25">
      <c r="A489" s="476" t="s">
        <v>409</v>
      </c>
      <c r="B489" s="476"/>
      <c r="C489" s="476"/>
      <c r="D489" s="476"/>
      <c r="E489" s="476"/>
      <c r="F489" s="476"/>
      <c r="G489" s="476"/>
      <c r="H489" s="259" t="s">
        <v>496</v>
      </c>
      <c r="I489" s="259" t="s">
        <v>496</v>
      </c>
      <c r="J489" s="259" t="s">
        <v>496</v>
      </c>
      <c r="K489" s="259" t="s">
        <v>496</v>
      </c>
      <c r="L489" s="259" t="s">
        <v>496</v>
      </c>
      <c r="M489" s="259" t="s">
        <v>496</v>
      </c>
      <c r="N489" s="259" t="s">
        <v>496</v>
      </c>
      <c r="O489" s="259" t="s">
        <v>496</v>
      </c>
      <c r="P489" s="259" t="s">
        <v>496</v>
      </c>
    </row>
    <row r="490" spans="1:16" ht="15.75" x14ac:dyDescent="0.25">
      <c r="A490" s="175"/>
      <c r="B490" s="176"/>
      <c r="C490" s="57">
        <v>30500</v>
      </c>
      <c r="D490" s="57">
        <v>33918.300000000003</v>
      </c>
      <c r="E490" s="57">
        <v>1</v>
      </c>
      <c r="F490" s="259" t="s">
        <v>496</v>
      </c>
      <c r="G490" s="259" t="s">
        <v>496</v>
      </c>
      <c r="H490" s="259" t="s">
        <v>496</v>
      </c>
      <c r="I490" s="259" t="s">
        <v>496</v>
      </c>
      <c r="J490" s="259" t="s">
        <v>496</v>
      </c>
      <c r="K490" s="259" t="s">
        <v>496</v>
      </c>
      <c r="L490" s="259" t="s">
        <v>496</v>
      </c>
      <c r="M490" s="259" t="s">
        <v>496</v>
      </c>
      <c r="N490" s="259" t="s">
        <v>496</v>
      </c>
      <c r="O490" s="259" t="s">
        <v>496</v>
      </c>
      <c r="P490" s="259" t="s">
        <v>496</v>
      </c>
    </row>
    <row r="491" spans="1:16" ht="22.5" customHeight="1" x14ac:dyDescent="0.25">
      <c r="A491" s="175"/>
      <c r="B491" s="89" t="s">
        <v>410</v>
      </c>
      <c r="C491" s="259" t="s">
        <v>496</v>
      </c>
      <c r="D491" s="259" t="s">
        <v>496</v>
      </c>
      <c r="E491" s="259" t="s">
        <v>496</v>
      </c>
      <c r="F491" s="229">
        <v>1</v>
      </c>
      <c r="G491" s="259" t="s">
        <v>496</v>
      </c>
      <c r="H491" s="259" t="s">
        <v>496</v>
      </c>
      <c r="I491" s="259" t="s">
        <v>496</v>
      </c>
      <c r="J491" s="259" t="s">
        <v>496</v>
      </c>
      <c r="K491" s="259" t="s">
        <v>496</v>
      </c>
      <c r="L491" s="259" t="s">
        <v>496</v>
      </c>
      <c r="M491" s="259" t="s">
        <v>496</v>
      </c>
      <c r="N491" s="259" t="s">
        <v>496</v>
      </c>
      <c r="O491" s="259" t="s">
        <v>496</v>
      </c>
      <c r="P491" s="259" t="s">
        <v>496</v>
      </c>
    </row>
    <row r="492" spans="1:16" ht="36" customHeight="1" x14ac:dyDescent="0.25">
      <c r="A492" s="175"/>
      <c r="B492" s="58" t="s">
        <v>411</v>
      </c>
      <c r="C492" s="259" t="s">
        <v>496</v>
      </c>
      <c r="D492" s="259" t="s">
        <v>496</v>
      </c>
      <c r="E492" s="259" t="s">
        <v>496</v>
      </c>
      <c r="F492" s="259" t="s">
        <v>496</v>
      </c>
      <c r="G492" s="229">
        <f>(G471+G430+G417)/3</f>
        <v>0.99985638420521827</v>
      </c>
      <c r="H492" s="259" t="s">
        <v>496</v>
      </c>
      <c r="I492" s="259" t="s">
        <v>496</v>
      </c>
      <c r="J492" s="259" t="s">
        <v>496</v>
      </c>
      <c r="K492" s="259" t="s">
        <v>496</v>
      </c>
      <c r="L492" s="259" t="s">
        <v>496</v>
      </c>
      <c r="M492" s="259" t="s">
        <v>496</v>
      </c>
      <c r="N492" s="259" t="s">
        <v>496</v>
      </c>
      <c r="O492" s="259" t="s">
        <v>496</v>
      </c>
      <c r="P492" s="259" t="s">
        <v>496</v>
      </c>
    </row>
    <row r="493" spans="1:16" ht="42.75" x14ac:dyDescent="0.25">
      <c r="A493" s="175"/>
      <c r="B493" s="58" t="s">
        <v>412</v>
      </c>
      <c r="C493" s="259" t="s">
        <v>496</v>
      </c>
      <c r="D493" s="259" t="s">
        <v>496</v>
      </c>
      <c r="E493" s="259" t="s">
        <v>496</v>
      </c>
      <c r="F493" s="259" t="s">
        <v>496</v>
      </c>
      <c r="G493" s="259" t="s">
        <v>496</v>
      </c>
      <c r="H493" s="259" t="s">
        <v>496</v>
      </c>
      <c r="I493" s="259" t="s">
        <v>496</v>
      </c>
      <c r="J493" s="259" t="s">
        <v>496</v>
      </c>
      <c r="K493" s="229">
        <f>прил1!H15/прил1!E15</f>
        <v>0.19470341354187809</v>
      </c>
      <c r="L493" s="229">
        <f>прил1!H17/прил1!E17</f>
        <v>7.6431289427394883E-2</v>
      </c>
      <c r="M493" s="259" t="s">
        <v>496</v>
      </c>
      <c r="N493" s="229">
        <f>прил1!H20/прил1!D20</f>
        <v>0</v>
      </c>
      <c r="O493" s="259" t="s">
        <v>496</v>
      </c>
      <c r="P493" s="230">
        <f>(K493+L493+N493)/3</f>
        <v>9.0378234323091E-2</v>
      </c>
    </row>
    <row r="494" spans="1:16" ht="32.25" customHeight="1" x14ac:dyDescent="0.25">
      <c r="A494" s="175"/>
      <c r="B494" s="58" t="s">
        <v>413</v>
      </c>
      <c r="C494" s="259" t="s">
        <v>496</v>
      </c>
      <c r="D494" s="259" t="s">
        <v>496</v>
      </c>
      <c r="E494" s="259" t="s">
        <v>496</v>
      </c>
      <c r="F494" s="259" t="s">
        <v>496</v>
      </c>
      <c r="G494" s="259" t="s">
        <v>496</v>
      </c>
      <c r="H494" s="271">
        <f>H419+H432+H473</f>
        <v>53</v>
      </c>
      <c r="I494" s="271">
        <f>I419+I432+I473</f>
        <v>50</v>
      </c>
      <c r="J494" s="231">
        <f>I494/H494</f>
        <v>0.94339622641509435</v>
      </c>
      <c r="K494" s="259" t="s">
        <v>496</v>
      </c>
      <c r="L494" s="259" t="s">
        <v>496</v>
      </c>
      <c r="M494" s="259" t="s">
        <v>496</v>
      </c>
      <c r="N494" s="259" t="s">
        <v>496</v>
      </c>
      <c r="O494" s="259" t="s">
        <v>496</v>
      </c>
      <c r="P494" s="259" t="s">
        <v>496</v>
      </c>
    </row>
    <row r="495" spans="1:16" ht="30" customHeight="1" x14ac:dyDescent="0.25">
      <c r="A495" s="209"/>
      <c r="B495" s="163" t="s">
        <v>414</v>
      </c>
      <c r="C495" s="536">
        <f>(0.3*F491)+(0.3*G492)+(0.2*P493)+(0.2*J494)</f>
        <v>0.80671180740920256</v>
      </c>
      <c r="D495" s="536"/>
      <c r="E495" s="536"/>
      <c r="F495" s="536"/>
      <c r="G495" s="536"/>
      <c r="H495" s="536"/>
      <c r="I495" s="536"/>
      <c r="J495" s="536"/>
      <c r="K495" s="536"/>
      <c r="L495" s="536"/>
      <c r="M495" s="536"/>
      <c r="N495" s="536"/>
      <c r="O495" s="536"/>
      <c r="P495" s="536"/>
    </row>
  </sheetData>
  <mergeCells count="231">
    <mergeCell ref="A342:G342"/>
    <mergeCell ref="A346:G346"/>
    <mergeCell ref="B352:G352"/>
    <mergeCell ref="A257:G257"/>
    <mergeCell ref="A259:G259"/>
    <mergeCell ref="B307:G307"/>
    <mergeCell ref="A308:G308"/>
    <mergeCell ref="B312:G312"/>
    <mergeCell ref="A324:G324"/>
    <mergeCell ref="A291:G291"/>
    <mergeCell ref="B284:G284"/>
    <mergeCell ref="A285:G285"/>
    <mergeCell ref="A287:G287"/>
    <mergeCell ref="A289:G289"/>
    <mergeCell ref="A293:G293"/>
    <mergeCell ref="B297:G297"/>
    <mergeCell ref="B302:G302"/>
    <mergeCell ref="B263:P263"/>
    <mergeCell ref="A268:G268"/>
    <mergeCell ref="B272:P272"/>
    <mergeCell ref="A273:G273"/>
    <mergeCell ref="A275:G275"/>
    <mergeCell ref="A277:G277"/>
    <mergeCell ref="B283:P283"/>
    <mergeCell ref="A298:G298"/>
    <mergeCell ref="A303:G303"/>
    <mergeCell ref="A264:G264"/>
    <mergeCell ref="A266:G266"/>
    <mergeCell ref="A486:G486"/>
    <mergeCell ref="B488:G488"/>
    <mergeCell ref="A489:G489"/>
    <mergeCell ref="C495:P495"/>
    <mergeCell ref="C474:P474"/>
    <mergeCell ref="A475:P475"/>
    <mergeCell ref="B476:G476"/>
    <mergeCell ref="A477:G477"/>
    <mergeCell ref="B479:G479"/>
    <mergeCell ref="A480:G480"/>
    <mergeCell ref="B482:G482"/>
    <mergeCell ref="A483:G483"/>
    <mergeCell ref="B485:G485"/>
    <mergeCell ref="B453:P453"/>
    <mergeCell ref="A454:G454"/>
    <mergeCell ref="B458:P458"/>
    <mergeCell ref="A459:G459"/>
    <mergeCell ref="B463:P463"/>
    <mergeCell ref="A464:G464"/>
    <mergeCell ref="A424:G424"/>
    <mergeCell ref="C433:P433"/>
    <mergeCell ref="B434:P434"/>
    <mergeCell ref="B435:P435"/>
    <mergeCell ref="B436:P436"/>
    <mergeCell ref="A437:G437"/>
    <mergeCell ref="B441:P441"/>
    <mergeCell ref="A442:G442"/>
    <mergeCell ref="A444:G444"/>
    <mergeCell ref="A426:G426"/>
    <mergeCell ref="B448:P448"/>
    <mergeCell ref="A449:G449"/>
    <mergeCell ref="A391:G391"/>
    <mergeCell ref="B395:P395"/>
    <mergeCell ref="B385:P385"/>
    <mergeCell ref="A313:G313"/>
    <mergeCell ref="A348:G348"/>
    <mergeCell ref="A362:G362"/>
    <mergeCell ref="A357:G357"/>
    <mergeCell ref="A366:G366"/>
    <mergeCell ref="A326:G326"/>
    <mergeCell ref="A328:G328"/>
    <mergeCell ref="A330:G330"/>
    <mergeCell ref="A332:G332"/>
    <mergeCell ref="A334:G334"/>
    <mergeCell ref="A344:G344"/>
    <mergeCell ref="A338:G338"/>
    <mergeCell ref="A336:G336"/>
    <mergeCell ref="A340:G340"/>
    <mergeCell ref="B315:G315"/>
    <mergeCell ref="A316:G316"/>
    <mergeCell ref="A318:G318"/>
    <mergeCell ref="A320:G320"/>
    <mergeCell ref="A322:G322"/>
    <mergeCell ref="A353:G353"/>
    <mergeCell ref="A355:G355"/>
    <mergeCell ref="B196:P196"/>
    <mergeCell ref="A197:G197"/>
    <mergeCell ref="A199:G199"/>
    <mergeCell ref="A201:G201"/>
    <mergeCell ref="B208:P208"/>
    <mergeCell ref="A209:G209"/>
    <mergeCell ref="B213:P213"/>
    <mergeCell ref="A214:G214"/>
    <mergeCell ref="B218:P218"/>
    <mergeCell ref="A219:G219"/>
    <mergeCell ref="A226:G226"/>
    <mergeCell ref="B238:P238"/>
    <mergeCell ref="B245:P245"/>
    <mergeCell ref="A250:G250"/>
    <mergeCell ref="B254:P254"/>
    <mergeCell ref="A255:G255"/>
    <mergeCell ref="A221:G221"/>
    <mergeCell ref="B232:P232"/>
    <mergeCell ref="A233:G233"/>
    <mergeCell ref="B237:P237"/>
    <mergeCell ref="A239:G239"/>
    <mergeCell ref="B225:P225"/>
    <mergeCell ref="A228:G228"/>
    <mergeCell ref="A241:G241"/>
    <mergeCell ref="A246:G246"/>
    <mergeCell ref="A248:G248"/>
    <mergeCell ref="A171:G171"/>
    <mergeCell ref="B175:P175"/>
    <mergeCell ref="A176:G176"/>
    <mergeCell ref="B180:P180"/>
    <mergeCell ref="A181:G181"/>
    <mergeCell ref="C188:P188"/>
    <mergeCell ref="B190:P190"/>
    <mergeCell ref="B191:P191"/>
    <mergeCell ref="A192:G192"/>
    <mergeCell ref="B151:P151"/>
    <mergeCell ref="A152:G152"/>
    <mergeCell ref="C159:P159"/>
    <mergeCell ref="B160:P160"/>
    <mergeCell ref="B161:P161"/>
    <mergeCell ref="A162:G162"/>
    <mergeCell ref="A164:G164"/>
    <mergeCell ref="B168:P168"/>
    <mergeCell ref="A169:G169"/>
    <mergeCell ref="B129:P129"/>
    <mergeCell ref="A130:G130"/>
    <mergeCell ref="B134:P134"/>
    <mergeCell ref="A135:G135"/>
    <mergeCell ref="C142:P142"/>
    <mergeCell ref="B143:P143"/>
    <mergeCell ref="B144:P144"/>
    <mergeCell ref="A145:G145"/>
    <mergeCell ref="A147:G147"/>
    <mergeCell ref="A108:G108"/>
    <mergeCell ref="A110:G110"/>
    <mergeCell ref="A112:G112"/>
    <mergeCell ref="A114:G114"/>
    <mergeCell ref="A116:G116"/>
    <mergeCell ref="A118:G118"/>
    <mergeCell ref="A120:G120"/>
    <mergeCell ref="B124:P124"/>
    <mergeCell ref="A125:G125"/>
    <mergeCell ref="A87:G87"/>
    <mergeCell ref="B91:P91"/>
    <mergeCell ref="A92:G92"/>
    <mergeCell ref="B96:P96"/>
    <mergeCell ref="A97:G97"/>
    <mergeCell ref="B101:P101"/>
    <mergeCell ref="A102:G102"/>
    <mergeCell ref="A104:G104"/>
    <mergeCell ref="A106:G106"/>
    <mergeCell ref="A67:G67"/>
    <mergeCell ref="B71:P71"/>
    <mergeCell ref="B72:P72"/>
    <mergeCell ref="A73:G73"/>
    <mergeCell ref="A75:G75"/>
    <mergeCell ref="A77:G77"/>
    <mergeCell ref="B81:P81"/>
    <mergeCell ref="A82:G82"/>
    <mergeCell ref="B86:P86"/>
    <mergeCell ref="A44:G44"/>
    <mergeCell ref="B48:P48"/>
    <mergeCell ref="A49:G49"/>
    <mergeCell ref="A51:G51"/>
    <mergeCell ref="B55:P55"/>
    <mergeCell ref="A57:G57"/>
    <mergeCell ref="B61:P61"/>
    <mergeCell ref="A62:G62"/>
    <mergeCell ref="B66:P66"/>
    <mergeCell ref="A23:G23"/>
    <mergeCell ref="B27:P27"/>
    <mergeCell ref="A28:G28"/>
    <mergeCell ref="A30:G30"/>
    <mergeCell ref="B34:P34"/>
    <mergeCell ref="A35:G35"/>
    <mergeCell ref="A37:G37"/>
    <mergeCell ref="B41:P41"/>
    <mergeCell ref="A42:G42"/>
    <mergeCell ref="A10:P10"/>
    <mergeCell ref="B11:P11"/>
    <mergeCell ref="B12:P12"/>
    <mergeCell ref="B13:P13"/>
    <mergeCell ref="B14:P14"/>
    <mergeCell ref="B15:P15"/>
    <mergeCell ref="A16:G16"/>
    <mergeCell ref="B20:P20"/>
    <mergeCell ref="A21:G21"/>
    <mergeCell ref="A1:R1"/>
    <mergeCell ref="A2:R2"/>
    <mergeCell ref="A3:R3"/>
    <mergeCell ref="A4:R4"/>
    <mergeCell ref="A6:A8"/>
    <mergeCell ref="B6:B8"/>
    <mergeCell ref="C6:G6"/>
    <mergeCell ref="H6:J6"/>
    <mergeCell ref="K6:P6"/>
    <mergeCell ref="C7:D7"/>
    <mergeCell ref="E7:E8"/>
    <mergeCell ref="F7:F8"/>
    <mergeCell ref="G7:G8"/>
    <mergeCell ref="H7:I7"/>
    <mergeCell ref="J7:J8"/>
    <mergeCell ref="O7:O8"/>
    <mergeCell ref="P7:P8"/>
    <mergeCell ref="A410:G410"/>
    <mergeCell ref="A412:G412"/>
    <mergeCell ref="B466:P466"/>
    <mergeCell ref="A467:G467"/>
    <mergeCell ref="B361:G361"/>
    <mergeCell ref="A364:G364"/>
    <mergeCell ref="B370:G370"/>
    <mergeCell ref="A371:G371"/>
    <mergeCell ref="A373:G373"/>
    <mergeCell ref="A375:G375"/>
    <mergeCell ref="A377:G377"/>
    <mergeCell ref="A379:G379"/>
    <mergeCell ref="A405:G405"/>
    <mergeCell ref="A403:G403"/>
    <mergeCell ref="A396:G396"/>
    <mergeCell ref="A398:G398"/>
    <mergeCell ref="B402:P402"/>
    <mergeCell ref="B409:P409"/>
    <mergeCell ref="C420:P420"/>
    <mergeCell ref="B421:P421"/>
    <mergeCell ref="B422:P422"/>
    <mergeCell ref="B423:P423"/>
    <mergeCell ref="A386:G386"/>
    <mergeCell ref="B390:P390"/>
  </mergeCells>
  <pageMargins left="0.70866141732283472" right="0" top="0" bottom="0.15748031496062992" header="0.51181102362204722" footer="0.51181102362204722"/>
  <pageSetup paperSize="9" scale="6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прил1</vt:lpstr>
      <vt:lpstr>прил2</vt:lpstr>
      <vt:lpstr>прил3</vt:lpstr>
      <vt:lpstr>прил4</vt:lpstr>
      <vt:lpstr>прил1!Область_печати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Синельникова</dc:creator>
  <dc:description/>
  <cp:lastModifiedBy>Синельникова</cp:lastModifiedBy>
  <cp:revision>2</cp:revision>
  <cp:lastPrinted>2022-04-06T05:56:13Z</cp:lastPrinted>
  <dcterms:created xsi:type="dcterms:W3CDTF">2006-09-28T05:33:49Z</dcterms:created>
  <dcterms:modified xsi:type="dcterms:W3CDTF">2022-04-06T06:01:07Z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