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750" windowHeight="9720" tabRatio="500" firstSheet="1" activeTab="2"/>
  </bookViews>
  <sheets>
    <sheet name="прил12" sheetId="1" state="hidden" r:id="rId1"/>
    <sheet name="Прилож12 378-П" sheetId="2" r:id="rId2"/>
    <sheet name="прилож13 378-П" sheetId="3" r:id="rId3"/>
    <sheet name="Прилож 14 Расчет эффективности" sheetId="4" state="hidden" r:id="rId4"/>
    <sheet name="Прилож 15" sheetId="5" r:id="rId5"/>
    <sheet name="Лист1 (2)" sheetId="6" state="hidden" r:id="rId6"/>
  </sheets>
  <definedNames>
    <definedName name="_xlnm.Print_Area" localSheetId="0">прил12!$A$1:$K$462</definedName>
    <definedName name="_xlnm.Print_Area" localSheetId="3">'Прилож 14 Расчет эффективности'!$A$1:$P$118</definedName>
    <definedName name="_xlnm.Print_Area" localSheetId="4">'Прилож 15'!$A$1:$H$42</definedName>
    <definedName name="_xlnm.Print_Area" localSheetId="1">'Прилож12 378-П'!$A$1:$K$238</definedName>
  </definedNames>
  <calcPr calcId="12451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18" i="2"/>
  <c r="E210" l="1"/>
  <c r="E217"/>
  <c r="H39" i="5"/>
  <c r="F203" i="2"/>
  <c r="H203"/>
  <c r="D21"/>
  <c r="D13" s="1"/>
  <c r="D216"/>
  <c r="D173" s="1"/>
  <c r="H117" i="4"/>
  <c r="D16" i="6"/>
  <c r="D15"/>
  <c r="D14"/>
  <c r="D13"/>
  <c r="C12"/>
  <c r="D12" s="1"/>
  <c r="B12"/>
  <c r="I9"/>
  <c r="I8"/>
  <c r="I7"/>
  <c r="I6"/>
  <c r="D6"/>
  <c r="C6"/>
  <c r="B6"/>
  <c r="I5"/>
  <c r="I4"/>
  <c r="D4"/>
  <c r="C4"/>
  <c r="B4"/>
  <c r="H3"/>
  <c r="G3"/>
  <c r="H43" i="5"/>
  <c r="B43"/>
  <c r="F42"/>
  <c r="E42"/>
  <c r="F39"/>
  <c r="E39"/>
  <c r="G36"/>
  <c r="F33"/>
  <c r="E33"/>
  <c r="G33" s="1"/>
  <c r="F28"/>
  <c r="E28"/>
  <c r="F26"/>
  <c r="E26"/>
  <c r="G25"/>
  <c r="F25"/>
  <c r="E25"/>
  <c r="H24"/>
  <c r="G24"/>
  <c r="F24"/>
  <c r="E24"/>
  <c r="F19"/>
  <c r="E19"/>
  <c r="F17"/>
  <c r="E17"/>
  <c r="F15"/>
  <c r="E15"/>
  <c r="G10"/>
  <c r="G8"/>
  <c r="E113" i="4"/>
  <c r="G114" s="1"/>
  <c r="J101"/>
  <c r="J94"/>
  <c r="E91"/>
  <c r="E93" s="1"/>
  <c r="F95" s="1"/>
  <c r="J85"/>
  <c r="J83"/>
  <c r="E81"/>
  <c r="E82" s="1"/>
  <c r="J77"/>
  <c r="E72"/>
  <c r="E76" s="1"/>
  <c r="E84" s="1"/>
  <c r="J69"/>
  <c r="P68"/>
  <c r="J66"/>
  <c r="D63"/>
  <c r="C63"/>
  <c r="I57"/>
  <c r="H57"/>
  <c r="J53"/>
  <c r="J50"/>
  <c r="D47"/>
  <c r="E47" s="1"/>
  <c r="E49" s="1"/>
  <c r="C47"/>
  <c r="J45"/>
  <c r="D42"/>
  <c r="C42"/>
  <c r="D40"/>
  <c r="C40"/>
  <c r="D38"/>
  <c r="C38"/>
  <c r="I32"/>
  <c r="H32"/>
  <c r="J32" s="1"/>
  <c r="J28"/>
  <c r="J25"/>
  <c r="E24"/>
  <c r="D22"/>
  <c r="C22"/>
  <c r="D17"/>
  <c r="C17"/>
  <c r="D16"/>
  <c r="C16"/>
  <c r="D13"/>
  <c r="E13" s="1"/>
  <c r="C13"/>
  <c r="E43" i="3"/>
  <c r="H42" s="1"/>
  <c r="G42"/>
  <c r="E40"/>
  <c r="E37"/>
  <c r="H36" s="1"/>
  <c r="G36"/>
  <c r="E35"/>
  <c r="H34" s="1"/>
  <c r="G34"/>
  <c r="E32"/>
  <c r="H31" s="1"/>
  <c r="G31"/>
  <c r="E27"/>
  <c r="H26"/>
  <c r="G26"/>
  <c r="G25"/>
  <c r="E25"/>
  <c r="H25" s="1"/>
  <c r="E23"/>
  <c r="E21"/>
  <c r="E16"/>
  <c r="G15"/>
  <c r="E14"/>
  <c r="E12"/>
  <c r="H10"/>
  <c r="E10"/>
  <c r="H9"/>
  <c r="J20" i="4" s="1"/>
  <c r="H243" i="2"/>
  <c r="G243"/>
  <c r="E243"/>
  <c r="K242"/>
  <c r="J242"/>
  <c r="I242"/>
  <c r="H241"/>
  <c r="G241"/>
  <c r="J241" s="1"/>
  <c r="E241"/>
  <c r="K240"/>
  <c r="J240"/>
  <c r="I240"/>
  <c r="H239"/>
  <c r="F239"/>
  <c r="D239"/>
  <c r="H236"/>
  <c r="G236"/>
  <c r="E236"/>
  <c r="K235"/>
  <c r="J235"/>
  <c r="I235"/>
  <c r="H234"/>
  <c r="G234"/>
  <c r="E234"/>
  <c r="K233"/>
  <c r="J233"/>
  <c r="I233"/>
  <c r="H232"/>
  <c r="F232"/>
  <c r="D232"/>
  <c r="H225"/>
  <c r="J229"/>
  <c r="I228"/>
  <c r="K228"/>
  <c r="I226"/>
  <c r="K226"/>
  <c r="F225"/>
  <c r="D225"/>
  <c r="H221"/>
  <c r="G221"/>
  <c r="E221"/>
  <c r="H219"/>
  <c r="G219"/>
  <c r="E219"/>
  <c r="H217"/>
  <c r="F217"/>
  <c r="D217"/>
  <c r="H215"/>
  <c r="H164" s="1"/>
  <c r="H44" s="1"/>
  <c r="H52" s="1"/>
  <c r="G215"/>
  <c r="F215"/>
  <c r="F164" s="1"/>
  <c r="F44" s="1"/>
  <c r="F52" s="1"/>
  <c r="E215"/>
  <c r="D215"/>
  <c r="D164" s="1"/>
  <c r="D44" s="1"/>
  <c r="D52" s="1"/>
  <c r="H213"/>
  <c r="H214" s="1"/>
  <c r="G213"/>
  <c r="G214" s="1"/>
  <c r="F213"/>
  <c r="E213"/>
  <c r="D213"/>
  <c r="D170" s="1"/>
  <c r="H211"/>
  <c r="G211"/>
  <c r="G212" s="1"/>
  <c r="F211"/>
  <c r="E211"/>
  <c r="E212" s="1"/>
  <c r="D211"/>
  <c r="D168" s="1"/>
  <c r="I209"/>
  <c r="H207"/>
  <c r="G207"/>
  <c r="E207"/>
  <c r="K206"/>
  <c r="J206"/>
  <c r="I206"/>
  <c r="H205"/>
  <c r="G205"/>
  <c r="E205"/>
  <c r="K204"/>
  <c r="J204"/>
  <c r="I204"/>
  <c r="D203"/>
  <c r="I203" s="1"/>
  <c r="I202"/>
  <c r="H200"/>
  <c r="G200"/>
  <c r="E200"/>
  <c r="K199"/>
  <c r="J199"/>
  <c r="I199"/>
  <c r="H198"/>
  <c r="G198"/>
  <c r="E198"/>
  <c r="K197"/>
  <c r="J197"/>
  <c r="I197"/>
  <c r="H196"/>
  <c r="F196"/>
  <c r="D196"/>
  <c r="H195"/>
  <c r="D195"/>
  <c r="H192"/>
  <c r="H193" s="1"/>
  <c r="G192"/>
  <c r="G193" s="1"/>
  <c r="F192"/>
  <c r="E192"/>
  <c r="E193" s="1"/>
  <c r="D192"/>
  <c r="H190"/>
  <c r="H191" s="1"/>
  <c r="G190"/>
  <c r="G191" s="1"/>
  <c r="F190"/>
  <c r="F189" s="1"/>
  <c r="E190"/>
  <c r="E191" s="1"/>
  <c r="D190"/>
  <c r="I190" s="1"/>
  <c r="H186"/>
  <c r="G186"/>
  <c r="E186"/>
  <c r="K185"/>
  <c r="J185"/>
  <c r="I185"/>
  <c r="H184"/>
  <c r="G184"/>
  <c r="E184"/>
  <c r="K183"/>
  <c r="J183"/>
  <c r="I183"/>
  <c r="H182"/>
  <c r="F182"/>
  <c r="D182"/>
  <c r="H178"/>
  <c r="H179" s="1"/>
  <c r="H148" s="1"/>
  <c r="H132" s="1"/>
  <c r="G178"/>
  <c r="G179" s="1"/>
  <c r="F178"/>
  <c r="F147" s="1"/>
  <c r="F131" s="1"/>
  <c r="E178"/>
  <c r="E179" s="1"/>
  <c r="D178"/>
  <c r="I178" s="1"/>
  <c r="H176"/>
  <c r="H177" s="1"/>
  <c r="G176"/>
  <c r="G177" s="1"/>
  <c r="F176"/>
  <c r="E176"/>
  <c r="E177" s="1"/>
  <c r="E146" s="1"/>
  <c r="E130" s="1"/>
  <c r="D176"/>
  <c r="I176" s="1"/>
  <c r="H173"/>
  <c r="G173"/>
  <c r="F173"/>
  <c r="E173"/>
  <c r="H172"/>
  <c r="G172"/>
  <c r="F172"/>
  <c r="E172"/>
  <c r="D172"/>
  <c r="F170"/>
  <c r="E170"/>
  <c r="E171" s="1"/>
  <c r="G168"/>
  <c r="G169" s="1"/>
  <c r="H165"/>
  <c r="G165"/>
  <c r="G45" s="1"/>
  <c r="G53" s="1"/>
  <c r="F165"/>
  <c r="E165"/>
  <c r="G164"/>
  <c r="G44" s="1"/>
  <c r="G52" s="1"/>
  <c r="E164"/>
  <c r="E44" s="1"/>
  <c r="E52" s="1"/>
  <c r="F162"/>
  <c r="F42" s="1"/>
  <c r="F50" s="1"/>
  <c r="H160"/>
  <c r="H161" s="1"/>
  <c r="E160"/>
  <c r="E161" s="1"/>
  <c r="H158"/>
  <c r="H155"/>
  <c r="H156" s="1"/>
  <c r="H140" s="1"/>
  <c r="H150"/>
  <c r="H147"/>
  <c r="H131" s="1"/>
  <c r="E145"/>
  <c r="E129" s="1"/>
  <c r="H139"/>
  <c r="I127"/>
  <c r="H125"/>
  <c r="G125"/>
  <c r="E125"/>
  <c r="K124"/>
  <c r="J124"/>
  <c r="I124"/>
  <c r="H123"/>
  <c r="G123"/>
  <c r="E123"/>
  <c r="K122"/>
  <c r="J122"/>
  <c r="I122"/>
  <c r="H121"/>
  <c r="F121"/>
  <c r="D121"/>
  <c r="I120"/>
  <c r="H118"/>
  <c r="G118"/>
  <c r="E118"/>
  <c r="K117"/>
  <c r="J117"/>
  <c r="I117"/>
  <c r="H116"/>
  <c r="G116"/>
  <c r="E116"/>
  <c r="K115"/>
  <c r="J115"/>
  <c r="I115"/>
  <c r="H114"/>
  <c r="F114"/>
  <c r="D114"/>
  <c r="H113"/>
  <c r="H97" s="1"/>
  <c r="D113"/>
  <c r="H110"/>
  <c r="H111" s="1"/>
  <c r="G110"/>
  <c r="G111" s="1"/>
  <c r="F110"/>
  <c r="F94" s="1"/>
  <c r="E110"/>
  <c r="J110" s="1"/>
  <c r="D110"/>
  <c r="D94" s="1"/>
  <c r="H108"/>
  <c r="H109" s="1"/>
  <c r="G108"/>
  <c r="G109" s="1"/>
  <c r="F108"/>
  <c r="E108"/>
  <c r="E109" s="1"/>
  <c r="D108"/>
  <c r="D92" s="1"/>
  <c r="H105"/>
  <c r="G102"/>
  <c r="F102"/>
  <c r="G94"/>
  <c r="G92"/>
  <c r="H88"/>
  <c r="G88"/>
  <c r="E88"/>
  <c r="K87"/>
  <c r="J87"/>
  <c r="I87"/>
  <c r="H86"/>
  <c r="G86"/>
  <c r="E86"/>
  <c r="K85"/>
  <c r="J85"/>
  <c r="I85"/>
  <c r="H84"/>
  <c r="F84"/>
  <c r="D84"/>
  <c r="I83"/>
  <c r="H81"/>
  <c r="G81"/>
  <c r="E81"/>
  <c r="K80"/>
  <c r="J80"/>
  <c r="I80"/>
  <c r="H79"/>
  <c r="G79"/>
  <c r="E79"/>
  <c r="K78"/>
  <c r="J78"/>
  <c r="I78"/>
  <c r="H77"/>
  <c r="F77"/>
  <c r="D77"/>
  <c r="H76"/>
  <c r="D76"/>
  <c r="D68" s="1"/>
  <c r="H73"/>
  <c r="H74" s="1"/>
  <c r="G73"/>
  <c r="F73"/>
  <c r="F65" s="1"/>
  <c r="E73"/>
  <c r="D73"/>
  <c r="D65" s="1"/>
  <c r="H71"/>
  <c r="G71"/>
  <c r="G55" s="1"/>
  <c r="F71"/>
  <c r="F55" s="1"/>
  <c r="E71"/>
  <c r="E55" s="1"/>
  <c r="E56" s="1"/>
  <c r="D71"/>
  <c r="I71" s="1"/>
  <c r="H60"/>
  <c r="H57"/>
  <c r="H45"/>
  <c r="H53" s="1"/>
  <c r="F45"/>
  <c r="F53" s="1"/>
  <c r="E45"/>
  <c r="E53" s="1"/>
  <c r="L13"/>
  <c r="K457" i="1"/>
  <c r="J457"/>
  <c r="I457"/>
  <c r="H456"/>
  <c r="G456"/>
  <c r="F456"/>
  <c r="E456"/>
  <c r="D456"/>
  <c r="K450"/>
  <c r="J450"/>
  <c r="I450"/>
  <c r="I449"/>
  <c r="H449"/>
  <c r="G449"/>
  <c r="F449"/>
  <c r="E449"/>
  <c r="D449"/>
  <c r="K443"/>
  <c r="J443"/>
  <c r="I443"/>
  <c r="H442"/>
  <c r="G442"/>
  <c r="F442"/>
  <c r="E442"/>
  <c r="D442"/>
  <c r="K436"/>
  <c r="J436"/>
  <c r="I436"/>
  <c r="I435"/>
  <c r="H435"/>
  <c r="G435"/>
  <c r="F435"/>
  <c r="E435"/>
  <c r="D435"/>
  <c r="K429"/>
  <c r="J429"/>
  <c r="I429"/>
  <c r="H428"/>
  <c r="G428"/>
  <c r="F428"/>
  <c r="E428"/>
  <c r="D428"/>
  <c r="K422"/>
  <c r="J422"/>
  <c r="I422"/>
  <c r="I421"/>
  <c r="H421"/>
  <c r="G421"/>
  <c r="F421"/>
  <c r="E421"/>
  <c r="D421"/>
  <c r="I414"/>
  <c r="H414"/>
  <c r="G414"/>
  <c r="F414"/>
  <c r="E414"/>
  <c r="D414"/>
  <c r="I413"/>
  <c r="H413"/>
  <c r="G413"/>
  <c r="F413"/>
  <c r="E413"/>
  <c r="D413"/>
  <c r="I407"/>
  <c r="H407"/>
  <c r="G407"/>
  <c r="F407"/>
  <c r="E407"/>
  <c r="D407"/>
  <c r="I406"/>
  <c r="H406"/>
  <c r="G406"/>
  <c r="F406"/>
  <c r="E406"/>
  <c r="D406"/>
  <c r="I399"/>
  <c r="H399"/>
  <c r="G399"/>
  <c r="F399"/>
  <c r="E399"/>
  <c r="D399"/>
  <c r="I398"/>
  <c r="H398"/>
  <c r="G398"/>
  <c r="F398"/>
  <c r="E398"/>
  <c r="D398"/>
  <c r="I396"/>
  <c r="J395"/>
  <c r="K394"/>
  <c r="J394"/>
  <c r="I394"/>
  <c r="J393"/>
  <c r="K392"/>
  <c r="J392"/>
  <c r="I392"/>
  <c r="H391"/>
  <c r="G391"/>
  <c r="F391"/>
  <c r="E391"/>
  <c r="D391"/>
  <c r="I389"/>
  <c r="J388"/>
  <c r="K387"/>
  <c r="J387"/>
  <c r="I387"/>
  <c r="J386"/>
  <c r="K385"/>
  <c r="J385"/>
  <c r="I385"/>
  <c r="I384"/>
  <c r="H384"/>
  <c r="G384"/>
  <c r="F384"/>
  <c r="E384"/>
  <c r="D384"/>
  <c r="H382"/>
  <c r="H360" s="1"/>
  <c r="D382"/>
  <c r="H381"/>
  <c r="H359" s="1"/>
  <c r="G381"/>
  <c r="E381"/>
  <c r="E359" s="1"/>
  <c r="H380"/>
  <c r="G380"/>
  <c r="F380"/>
  <c r="F377" s="1"/>
  <c r="E380"/>
  <c r="D380"/>
  <c r="D377" s="1"/>
  <c r="H379"/>
  <c r="G379"/>
  <c r="J379" s="1"/>
  <c r="E379"/>
  <c r="H378"/>
  <c r="G378"/>
  <c r="K378" s="1"/>
  <c r="F378"/>
  <c r="E378"/>
  <c r="D378"/>
  <c r="G377"/>
  <c r="K377" s="1"/>
  <c r="E377"/>
  <c r="I375"/>
  <c r="J374"/>
  <c r="K373"/>
  <c r="J373"/>
  <c r="I373"/>
  <c r="J372"/>
  <c r="K371"/>
  <c r="J371"/>
  <c r="I371"/>
  <c r="H370"/>
  <c r="G370"/>
  <c r="F370"/>
  <c r="E370"/>
  <c r="D370"/>
  <c r="I369"/>
  <c r="J367"/>
  <c r="K366"/>
  <c r="J366"/>
  <c r="I366"/>
  <c r="J365"/>
  <c r="K364"/>
  <c r="J364"/>
  <c r="I364"/>
  <c r="H363"/>
  <c r="G363"/>
  <c r="K363" s="1"/>
  <c r="F363"/>
  <c r="E363"/>
  <c r="D363"/>
  <c r="H361"/>
  <c r="I361" s="1"/>
  <c r="D361"/>
  <c r="D360"/>
  <c r="G359"/>
  <c r="H358"/>
  <c r="G358"/>
  <c r="F358"/>
  <c r="F355" s="1"/>
  <c r="E358"/>
  <c r="D358"/>
  <c r="D355" s="1"/>
  <c r="H357"/>
  <c r="G357"/>
  <c r="J357" s="1"/>
  <c r="E357"/>
  <c r="H356"/>
  <c r="G356"/>
  <c r="K356" s="1"/>
  <c r="F356"/>
  <c r="E356"/>
  <c r="D356"/>
  <c r="E355"/>
  <c r="J352"/>
  <c r="K351"/>
  <c r="J351"/>
  <c r="I351"/>
  <c r="J350"/>
  <c r="K349"/>
  <c r="J349"/>
  <c r="I349"/>
  <c r="H348"/>
  <c r="G348"/>
  <c r="K348" s="1"/>
  <c r="F348"/>
  <c r="E348"/>
  <c r="D348"/>
  <c r="J345"/>
  <c r="K344"/>
  <c r="J344"/>
  <c r="I344"/>
  <c r="J343"/>
  <c r="K342"/>
  <c r="J342"/>
  <c r="I342"/>
  <c r="H341"/>
  <c r="G341"/>
  <c r="K341" s="1"/>
  <c r="F341"/>
  <c r="E341"/>
  <c r="D341"/>
  <c r="H338"/>
  <c r="G338"/>
  <c r="E338"/>
  <c r="H337"/>
  <c r="G337"/>
  <c r="F337"/>
  <c r="F334" s="1"/>
  <c r="E337"/>
  <c r="D337"/>
  <c r="D334" s="1"/>
  <c r="H336"/>
  <c r="G336"/>
  <c r="J336" s="1"/>
  <c r="E336"/>
  <c r="H335"/>
  <c r="G335"/>
  <c r="K335" s="1"/>
  <c r="F335"/>
  <c r="E335"/>
  <c r="D335"/>
  <c r="E334"/>
  <c r="H330"/>
  <c r="G330"/>
  <c r="E330"/>
  <c r="H329"/>
  <c r="G329"/>
  <c r="F329"/>
  <c r="F326" s="1"/>
  <c r="E329"/>
  <c r="D329"/>
  <c r="D326" s="1"/>
  <c r="H328"/>
  <c r="G328"/>
  <c r="J328" s="1"/>
  <c r="E328"/>
  <c r="H327"/>
  <c r="G327"/>
  <c r="K327" s="1"/>
  <c r="F327"/>
  <c r="E327"/>
  <c r="D327"/>
  <c r="E326"/>
  <c r="K322"/>
  <c r="J322"/>
  <c r="I322"/>
  <c r="H319"/>
  <c r="G319"/>
  <c r="F319"/>
  <c r="E319"/>
  <c r="D319"/>
  <c r="J316"/>
  <c r="K315"/>
  <c r="J315"/>
  <c r="I315"/>
  <c r="J314"/>
  <c r="K313"/>
  <c r="J313"/>
  <c r="I313"/>
  <c r="H312"/>
  <c r="G312"/>
  <c r="F312"/>
  <c r="E312"/>
  <c r="D312"/>
  <c r="H305"/>
  <c r="G305"/>
  <c r="F305"/>
  <c r="E305"/>
  <c r="K299"/>
  <c r="J299"/>
  <c r="I299"/>
  <c r="J298"/>
  <c r="I298"/>
  <c r="F298"/>
  <c r="K298" s="1"/>
  <c r="E298"/>
  <c r="K292"/>
  <c r="J292"/>
  <c r="I292"/>
  <c r="H291"/>
  <c r="I291" s="1"/>
  <c r="G291"/>
  <c r="F291"/>
  <c r="E291"/>
  <c r="E285"/>
  <c r="H284"/>
  <c r="G284"/>
  <c r="F284"/>
  <c r="E284"/>
  <c r="D284"/>
  <c r="K278"/>
  <c r="J278"/>
  <c r="I278"/>
  <c r="H277"/>
  <c r="G277"/>
  <c r="F277"/>
  <c r="E277"/>
  <c r="D277"/>
  <c r="K271"/>
  <c r="J271"/>
  <c r="I271"/>
  <c r="I270"/>
  <c r="H270"/>
  <c r="G270"/>
  <c r="F270"/>
  <c r="E270"/>
  <c r="D270"/>
  <c r="K263"/>
  <c r="J263"/>
  <c r="I263"/>
  <c r="H262"/>
  <c r="G262"/>
  <c r="F262"/>
  <c r="E262"/>
  <c r="D262"/>
  <c r="J259"/>
  <c r="K258"/>
  <c r="J258"/>
  <c r="I258"/>
  <c r="J257"/>
  <c r="K256"/>
  <c r="J256"/>
  <c r="I256"/>
  <c r="H255"/>
  <c r="G255"/>
  <c r="F255"/>
  <c r="E255"/>
  <c r="D255"/>
  <c r="J252"/>
  <c r="K251"/>
  <c r="J251"/>
  <c r="I251"/>
  <c r="J250"/>
  <c r="K249"/>
  <c r="J249"/>
  <c r="I249"/>
  <c r="H248"/>
  <c r="G248"/>
  <c r="F248"/>
  <c r="E248"/>
  <c r="D248"/>
  <c r="J245"/>
  <c r="K244"/>
  <c r="J244"/>
  <c r="I244"/>
  <c r="J243"/>
  <c r="K242"/>
  <c r="J242"/>
  <c r="I242"/>
  <c r="H241"/>
  <c r="G241"/>
  <c r="F241"/>
  <c r="E241"/>
  <c r="D241"/>
  <c r="H240"/>
  <c r="D240"/>
  <c r="H238"/>
  <c r="G238"/>
  <c r="J238" s="1"/>
  <c r="E238"/>
  <c r="H237"/>
  <c r="G237"/>
  <c r="K237" s="1"/>
  <c r="F237"/>
  <c r="E237"/>
  <c r="E234" s="1"/>
  <c r="D237"/>
  <c r="H236"/>
  <c r="G236"/>
  <c r="E236"/>
  <c r="H235"/>
  <c r="G235"/>
  <c r="F235"/>
  <c r="E235"/>
  <c r="D235"/>
  <c r="H234"/>
  <c r="F234"/>
  <c r="D234"/>
  <c r="J224"/>
  <c r="K223"/>
  <c r="J223"/>
  <c r="I223"/>
  <c r="J222"/>
  <c r="K221"/>
  <c r="J221"/>
  <c r="I221"/>
  <c r="H220"/>
  <c r="G220"/>
  <c r="F220"/>
  <c r="E220"/>
  <c r="D220"/>
  <c r="J210"/>
  <c r="K209"/>
  <c r="J209"/>
  <c r="I209"/>
  <c r="J208"/>
  <c r="K207"/>
  <c r="J207"/>
  <c r="I207"/>
  <c r="H206"/>
  <c r="G206"/>
  <c r="F206"/>
  <c r="E206"/>
  <c r="D206"/>
  <c r="E203"/>
  <c r="H202"/>
  <c r="H82" s="1"/>
  <c r="H74" s="1"/>
  <c r="G202"/>
  <c r="E202"/>
  <c r="H201"/>
  <c r="I201" s="1"/>
  <c r="G201"/>
  <c r="F201"/>
  <c r="F198" s="1"/>
  <c r="E201"/>
  <c r="D201"/>
  <c r="D198" s="1"/>
  <c r="H200"/>
  <c r="G200"/>
  <c r="J200" s="1"/>
  <c r="E200"/>
  <c r="I199"/>
  <c r="H199"/>
  <c r="G199"/>
  <c r="F199"/>
  <c r="E199"/>
  <c r="D199"/>
  <c r="G198"/>
  <c r="E198"/>
  <c r="J195"/>
  <c r="K194"/>
  <c r="J194"/>
  <c r="I194"/>
  <c r="J193"/>
  <c r="K192"/>
  <c r="J192"/>
  <c r="I192"/>
  <c r="I191"/>
  <c r="H191"/>
  <c r="G191"/>
  <c r="F191"/>
  <c r="E191"/>
  <c r="D191"/>
  <c r="J188"/>
  <c r="K187"/>
  <c r="J187"/>
  <c r="I187"/>
  <c r="J186"/>
  <c r="K185"/>
  <c r="J185"/>
  <c r="I185"/>
  <c r="I184"/>
  <c r="H184"/>
  <c r="G184"/>
  <c r="F184"/>
  <c r="E184"/>
  <c r="D184"/>
  <c r="J181"/>
  <c r="K180"/>
  <c r="J180"/>
  <c r="I180"/>
  <c r="J179"/>
  <c r="K178"/>
  <c r="J178"/>
  <c r="I178"/>
  <c r="I177"/>
  <c r="H177"/>
  <c r="G177"/>
  <c r="F177"/>
  <c r="E177"/>
  <c r="D177"/>
  <c r="J174"/>
  <c r="K173"/>
  <c r="J173"/>
  <c r="I173"/>
  <c r="J172"/>
  <c r="K171"/>
  <c r="J171"/>
  <c r="I171"/>
  <c r="I170"/>
  <c r="H170"/>
  <c r="G170"/>
  <c r="F170"/>
  <c r="E170"/>
  <c r="D170"/>
  <c r="J167"/>
  <c r="K166"/>
  <c r="J166"/>
  <c r="I166"/>
  <c r="J165"/>
  <c r="K164"/>
  <c r="J164"/>
  <c r="I164"/>
  <c r="I163"/>
  <c r="H163"/>
  <c r="G163"/>
  <c r="F163"/>
  <c r="E163"/>
  <c r="D163"/>
  <c r="J160"/>
  <c r="K159"/>
  <c r="J159"/>
  <c r="I159"/>
  <c r="J158"/>
  <c r="K157"/>
  <c r="J157"/>
  <c r="I157"/>
  <c r="I156"/>
  <c r="H156"/>
  <c r="G156"/>
  <c r="F156"/>
  <c r="E156"/>
  <c r="D156"/>
  <c r="J153"/>
  <c r="K152"/>
  <c r="J152"/>
  <c r="I152"/>
  <c r="J151"/>
  <c r="K150"/>
  <c r="J150"/>
  <c r="I150"/>
  <c r="I149"/>
  <c r="H149"/>
  <c r="G149"/>
  <c r="F149"/>
  <c r="E149"/>
  <c r="D149"/>
  <c r="J146"/>
  <c r="K145"/>
  <c r="J145"/>
  <c r="I145"/>
  <c r="J144"/>
  <c r="K143"/>
  <c r="J143"/>
  <c r="I143"/>
  <c r="I142"/>
  <c r="H142"/>
  <c r="G142"/>
  <c r="F142"/>
  <c r="E142"/>
  <c r="D142"/>
  <c r="I141"/>
  <c r="J139"/>
  <c r="K138"/>
  <c r="J138"/>
  <c r="I138"/>
  <c r="J137"/>
  <c r="K136"/>
  <c r="J136"/>
  <c r="I136"/>
  <c r="H135"/>
  <c r="G135"/>
  <c r="F135"/>
  <c r="E135"/>
  <c r="D135"/>
  <c r="I134"/>
  <c r="J132"/>
  <c r="K131"/>
  <c r="J131"/>
  <c r="I131"/>
  <c r="J130"/>
  <c r="K129"/>
  <c r="J129"/>
  <c r="I129"/>
  <c r="I128"/>
  <c r="H128"/>
  <c r="G128"/>
  <c r="K128" s="1"/>
  <c r="F128"/>
  <c r="E128"/>
  <c r="D128"/>
  <c r="I127"/>
  <c r="J125"/>
  <c r="K124"/>
  <c r="J124"/>
  <c r="I124"/>
  <c r="J123"/>
  <c r="K122"/>
  <c r="J122"/>
  <c r="I122"/>
  <c r="H121"/>
  <c r="G121"/>
  <c r="F121"/>
  <c r="E121"/>
  <c r="D121"/>
  <c r="J118"/>
  <c r="K117"/>
  <c r="J117"/>
  <c r="I117"/>
  <c r="J116"/>
  <c r="K115"/>
  <c r="J115"/>
  <c r="I115"/>
  <c r="H114"/>
  <c r="G114"/>
  <c r="F114"/>
  <c r="E114"/>
  <c r="D114"/>
  <c r="J111"/>
  <c r="K110"/>
  <c r="J110"/>
  <c r="I110"/>
  <c r="J109"/>
  <c r="K108"/>
  <c r="J108"/>
  <c r="I108"/>
  <c r="H107"/>
  <c r="G107"/>
  <c r="F107"/>
  <c r="E107"/>
  <c r="D107"/>
  <c r="J104"/>
  <c r="K103"/>
  <c r="J103"/>
  <c r="I103"/>
  <c r="J102"/>
  <c r="K101"/>
  <c r="J101"/>
  <c r="I101"/>
  <c r="H100"/>
  <c r="G100"/>
  <c r="F100"/>
  <c r="E100"/>
  <c r="D100"/>
  <c r="H99"/>
  <c r="D99"/>
  <c r="H97"/>
  <c r="G97"/>
  <c r="J97" s="1"/>
  <c r="E97"/>
  <c r="I96"/>
  <c r="H96"/>
  <c r="G96"/>
  <c r="F96"/>
  <c r="E96"/>
  <c r="E81" s="1"/>
  <c r="E73" s="1"/>
  <c r="D96"/>
  <c r="H95"/>
  <c r="H80" s="1"/>
  <c r="H72" s="1"/>
  <c r="G95"/>
  <c r="E95"/>
  <c r="H94"/>
  <c r="I94" s="1"/>
  <c r="G94"/>
  <c r="F94"/>
  <c r="F79" s="1"/>
  <c r="E94"/>
  <c r="D94"/>
  <c r="D63" s="1"/>
  <c r="F93"/>
  <c r="D93"/>
  <c r="H86"/>
  <c r="I86" s="1"/>
  <c r="G86"/>
  <c r="F86"/>
  <c r="E86"/>
  <c r="D86"/>
  <c r="H85"/>
  <c r="I85" s="1"/>
  <c r="G85"/>
  <c r="F85"/>
  <c r="E85"/>
  <c r="D85"/>
  <c r="G84"/>
  <c r="F84"/>
  <c r="E84"/>
  <c r="H83"/>
  <c r="G83"/>
  <c r="F83"/>
  <c r="E83"/>
  <c r="D83"/>
  <c r="D75" s="1"/>
  <c r="F82"/>
  <c r="F74" s="1"/>
  <c r="D82"/>
  <c r="D74" s="1"/>
  <c r="H81"/>
  <c r="D81"/>
  <c r="D73" s="1"/>
  <c r="F80"/>
  <c r="F72" s="1"/>
  <c r="D80"/>
  <c r="D72" s="1"/>
  <c r="H79"/>
  <c r="D79"/>
  <c r="D71" s="1"/>
  <c r="H76"/>
  <c r="H60" s="1"/>
  <c r="H75"/>
  <c r="G68"/>
  <c r="F68"/>
  <c r="E68"/>
  <c r="H67"/>
  <c r="G67"/>
  <c r="F67"/>
  <c r="E67"/>
  <c r="D67"/>
  <c r="H66"/>
  <c r="F66"/>
  <c r="D66"/>
  <c r="F65"/>
  <c r="H64"/>
  <c r="F64"/>
  <c r="D64"/>
  <c r="F63"/>
  <c r="F62"/>
  <c r="H59"/>
  <c r="H48"/>
  <c r="I48" s="1"/>
  <c r="G48"/>
  <c r="F48"/>
  <c r="E48"/>
  <c r="D48"/>
  <c r="H47"/>
  <c r="I47" s="1"/>
  <c r="G47"/>
  <c r="F47"/>
  <c r="E47"/>
  <c r="D47"/>
  <c r="G46"/>
  <c r="F46"/>
  <c r="E46"/>
  <c r="H45"/>
  <c r="G45"/>
  <c r="F45"/>
  <c r="E45"/>
  <c r="D45"/>
  <c r="F44"/>
  <c r="D44"/>
  <c r="H43"/>
  <c r="D43"/>
  <c r="F42"/>
  <c r="D42"/>
  <c r="H41"/>
  <c r="D41"/>
  <c r="H38"/>
  <c r="G30"/>
  <c r="F30"/>
  <c r="E30"/>
  <c r="H29"/>
  <c r="G29"/>
  <c r="F29"/>
  <c r="E29"/>
  <c r="D29"/>
  <c r="F28"/>
  <c r="D28"/>
  <c r="H27"/>
  <c r="D27"/>
  <c r="F26"/>
  <c r="D26"/>
  <c r="H25"/>
  <c r="D25"/>
  <c r="H22"/>
  <c r="G22"/>
  <c r="F22"/>
  <c r="E22"/>
  <c r="G21"/>
  <c r="F21"/>
  <c r="E21"/>
  <c r="E40" i="2" l="1"/>
  <c r="E168"/>
  <c r="E169" s="1"/>
  <c r="F71" i="1"/>
  <c r="I25"/>
  <c r="I27"/>
  <c r="I41"/>
  <c r="I43"/>
  <c r="I79"/>
  <c r="I81"/>
  <c r="J96"/>
  <c r="I100"/>
  <c r="I107"/>
  <c r="I114"/>
  <c r="I121"/>
  <c r="I135"/>
  <c r="J142"/>
  <c r="J149"/>
  <c r="J156"/>
  <c r="J163"/>
  <c r="J170"/>
  <c r="J177"/>
  <c r="J184"/>
  <c r="J191"/>
  <c r="J198"/>
  <c r="J199"/>
  <c r="I206"/>
  <c r="I220"/>
  <c r="I234"/>
  <c r="I235"/>
  <c r="E80"/>
  <c r="E72" s="1"/>
  <c r="J237"/>
  <c r="D84"/>
  <c r="I241"/>
  <c r="I248"/>
  <c r="I255"/>
  <c r="I262"/>
  <c r="I319"/>
  <c r="J327"/>
  <c r="I329"/>
  <c r="H326"/>
  <c r="I326" s="1"/>
  <c r="J335"/>
  <c r="I337"/>
  <c r="H334"/>
  <c r="I334" s="1"/>
  <c r="J356"/>
  <c r="I358"/>
  <c r="H355"/>
  <c r="I355" s="1"/>
  <c r="J384"/>
  <c r="I391"/>
  <c r="J435"/>
  <c r="I442"/>
  <c r="H72" i="2"/>
  <c r="H63"/>
  <c r="H64" s="1"/>
  <c r="F25" i="1"/>
  <c r="H26"/>
  <c r="F27"/>
  <c r="H28"/>
  <c r="F41"/>
  <c r="H42"/>
  <c r="F43"/>
  <c r="H44"/>
  <c r="J47"/>
  <c r="J48"/>
  <c r="H63"/>
  <c r="I63" s="1"/>
  <c r="D65"/>
  <c r="H65"/>
  <c r="I65" s="1"/>
  <c r="H37"/>
  <c r="F81"/>
  <c r="F73" s="1"/>
  <c r="F57" s="1"/>
  <c r="K85"/>
  <c r="K86"/>
  <c r="E93"/>
  <c r="G93"/>
  <c r="K93" s="1"/>
  <c r="E79"/>
  <c r="J94"/>
  <c r="J95"/>
  <c r="I99"/>
  <c r="K100"/>
  <c r="J100"/>
  <c r="K107"/>
  <c r="J107"/>
  <c r="K114"/>
  <c r="J114"/>
  <c r="K121"/>
  <c r="J121"/>
  <c r="K135"/>
  <c r="J135"/>
  <c r="H198"/>
  <c r="I198" s="1"/>
  <c r="J201"/>
  <c r="J202"/>
  <c r="K206"/>
  <c r="J206"/>
  <c r="K220"/>
  <c r="J220"/>
  <c r="G234"/>
  <c r="K235"/>
  <c r="J235"/>
  <c r="J236"/>
  <c r="I237"/>
  <c r="E82"/>
  <c r="E74" s="1"/>
  <c r="K241"/>
  <c r="J241"/>
  <c r="K248"/>
  <c r="J248"/>
  <c r="K255"/>
  <c r="J255"/>
  <c r="K262"/>
  <c r="J262"/>
  <c r="J270"/>
  <c r="I277"/>
  <c r="I312"/>
  <c r="G326"/>
  <c r="G334"/>
  <c r="J341"/>
  <c r="J348"/>
  <c r="G355"/>
  <c r="J363"/>
  <c r="I370"/>
  <c r="J377"/>
  <c r="J378"/>
  <c r="I380"/>
  <c r="H377"/>
  <c r="I377" s="1"/>
  <c r="J398"/>
  <c r="J399"/>
  <c r="J406"/>
  <c r="J407"/>
  <c r="J413"/>
  <c r="J414"/>
  <c r="J421"/>
  <c r="I428"/>
  <c r="J449"/>
  <c r="I456"/>
  <c r="D55" i="2"/>
  <c r="D150"/>
  <c r="D134" s="1"/>
  <c r="D158"/>
  <c r="D142" s="1"/>
  <c r="F210"/>
  <c r="F168"/>
  <c r="F167" s="1"/>
  <c r="H212"/>
  <c r="H168"/>
  <c r="H169" s="1"/>
  <c r="E214"/>
  <c r="E162"/>
  <c r="K277" i="1"/>
  <c r="J277"/>
  <c r="K291"/>
  <c r="J291"/>
  <c r="J312"/>
  <c r="J319"/>
  <c r="I327"/>
  <c r="K329"/>
  <c r="J329"/>
  <c r="J330"/>
  <c r="I335"/>
  <c r="K337"/>
  <c r="J337"/>
  <c r="J338"/>
  <c r="I341"/>
  <c r="I348"/>
  <c r="I356"/>
  <c r="K358"/>
  <c r="J358"/>
  <c r="J359"/>
  <c r="I360"/>
  <c r="I363"/>
  <c r="J370"/>
  <c r="I378"/>
  <c r="K380"/>
  <c r="J380"/>
  <c r="J381"/>
  <c r="I382"/>
  <c r="K391"/>
  <c r="J391"/>
  <c r="K428"/>
  <c r="J428"/>
  <c r="K442"/>
  <c r="J442"/>
  <c r="K456"/>
  <c r="J456"/>
  <c r="J79" i="2"/>
  <c r="J81"/>
  <c r="J86"/>
  <c r="J88"/>
  <c r="J116"/>
  <c r="J118"/>
  <c r="J125"/>
  <c r="H30"/>
  <c r="F175"/>
  <c r="D147"/>
  <c r="D131" s="1"/>
  <c r="F155"/>
  <c r="F139" s="1"/>
  <c r="I195"/>
  <c r="I117" i="4"/>
  <c r="J57"/>
  <c r="J117" s="1"/>
  <c r="I3" i="6"/>
  <c r="E42" i="4"/>
  <c r="G26" i="5"/>
  <c r="F145" i="2"/>
  <c r="F129" s="1"/>
  <c r="H153"/>
  <c r="H154" s="1"/>
  <c r="H138" s="1"/>
  <c r="D175"/>
  <c r="H134"/>
  <c r="I134" s="1"/>
  <c r="J234"/>
  <c r="J236"/>
  <c r="J243"/>
  <c r="I239"/>
  <c r="I232"/>
  <c r="J207"/>
  <c r="H145"/>
  <c r="H129" s="1"/>
  <c r="K100" i="4" s="1"/>
  <c r="J205" i="2"/>
  <c r="H142"/>
  <c r="I158"/>
  <c r="E148"/>
  <c r="E132" s="1"/>
  <c r="J200"/>
  <c r="J198"/>
  <c r="G145"/>
  <c r="G129" s="1"/>
  <c r="G9" s="1"/>
  <c r="F153"/>
  <c r="G147"/>
  <c r="F128"/>
  <c r="F19"/>
  <c r="E147"/>
  <c r="E131" s="1"/>
  <c r="L116" i="4" s="1"/>
  <c r="J186" i="2"/>
  <c r="I182"/>
  <c r="J184"/>
  <c r="H175"/>
  <c r="I175" s="1"/>
  <c r="I113"/>
  <c r="E111"/>
  <c r="E103" s="1"/>
  <c r="E94"/>
  <c r="E102"/>
  <c r="J102" s="1"/>
  <c r="J123"/>
  <c r="H102"/>
  <c r="K94"/>
  <c r="F107"/>
  <c r="I114"/>
  <c r="H100"/>
  <c r="H107"/>
  <c r="G100"/>
  <c r="E93"/>
  <c r="E101"/>
  <c r="J108"/>
  <c r="E100"/>
  <c r="J100" s="1"/>
  <c r="E92"/>
  <c r="E9" s="1"/>
  <c r="E10" s="1"/>
  <c r="F100"/>
  <c r="F99" s="1"/>
  <c r="H65"/>
  <c r="H66" s="1"/>
  <c r="I84"/>
  <c r="H55"/>
  <c r="K31" i="4" s="1"/>
  <c r="F63" i="2"/>
  <c r="I55"/>
  <c r="K71"/>
  <c r="F57"/>
  <c r="F54" s="1"/>
  <c r="F70"/>
  <c r="D145"/>
  <c r="D25" s="1"/>
  <c r="I225"/>
  <c r="D165"/>
  <c r="D45" s="1"/>
  <c r="D53" s="1"/>
  <c r="D160"/>
  <c r="D40" s="1"/>
  <c r="D48" s="1"/>
  <c r="D167"/>
  <c r="H40"/>
  <c r="G160"/>
  <c r="F160"/>
  <c r="F40" s="1"/>
  <c r="F48" s="1"/>
  <c r="F47" s="1"/>
  <c r="D210"/>
  <c r="D162"/>
  <c r="H162"/>
  <c r="H159" s="1"/>
  <c r="H170"/>
  <c r="G162"/>
  <c r="G170"/>
  <c r="G171" s="1"/>
  <c r="H210"/>
  <c r="I150"/>
  <c r="D155"/>
  <c r="D139" s="1"/>
  <c r="I139" s="1"/>
  <c r="I196"/>
  <c r="I147"/>
  <c r="I131"/>
  <c r="I192"/>
  <c r="D189"/>
  <c r="D153"/>
  <c r="I121"/>
  <c r="D102"/>
  <c r="D100"/>
  <c r="D107"/>
  <c r="D70"/>
  <c r="D60"/>
  <c r="D30" s="1"/>
  <c r="D38" s="1"/>
  <c r="D57"/>
  <c r="I73"/>
  <c r="D27"/>
  <c r="D35" s="1"/>
  <c r="D63"/>
  <c r="I63" s="1"/>
  <c r="G17" i="5"/>
  <c r="E17" i="4"/>
  <c r="E19" s="1"/>
  <c r="E26" s="1"/>
  <c r="G30" s="1"/>
  <c r="E63"/>
  <c r="E67" s="1"/>
  <c r="F88" s="1"/>
  <c r="G99" s="1"/>
  <c r="G19" i="5"/>
  <c r="G28"/>
  <c r="G42"/>
  <c r="H21" i="1"/>
  <c r="D56"/>
  <c r="D34"/>
  <c r="D18" s="1"/>
  <c r="F35"/>
  <c r="F19" s="1"/>
  <c r="D58"/>
  <c r="D36"/>
  <c r="D20" s="1"/>
  <c r="E71"/>
  <c r="E78"/>
  <c r="E58"/>
  <c r="E36"/>
  <c r="E20" s="1"/>
  <c r="D55"/>
  <c r="D33"/>
  <c r="F34"/>
  <c r="F18" s="1"/>
  <c r="F56"/>
  <c r="D57"/>
  <c r="D35"/>
  <c r="D19" s="1"/>
  <c r="F36"/>
  <c r="F20" s="1"/>
  <c r="F58"/>
  <c r="D37"/>
  <c r="D21" s="1"/>
  <c r="D59"/>
  <c r="E57"/>
  <c r="E35"/>
  <c r="E19" s="1"/>
  <c r="E56"/>
  <c r="E34"/>
  <c r="E18" s="1"/>
  <c r="D78"/>
  <c r="D76"/>
  <c r="F33"/>
  <c r="F55"/>
  <c r="H34"/>
  <c r="H18" s="1"/>
  <c r="H56"/>
  <c r="H36"/>
  <c r="H20" s="1"/>
  <c r="H58"/>
  <c r="H38" i="2"/>
  <c r="E48"/>
  <c r="E49" s="1"/>
  <c r="E41"/>
  <c r="N31" i="4"/>
  <c r="H54" i="2"/>
  <c r="E74"/>
  <c r="E65"/>
  <c r="J73"/>
  <c r="G65"/>
  <c r="G93"/>
  <c r="J109"/>
  <c r="G101"/>
  <c r="H103"/>
  <c r="H95"/>
  <c r="I142"/>
  <c r="J177"/>
  <c r="G146"/>
  <c r="J179"/>
  <c r="G148"/>
  <c r="E51" i="4"/>
  <c r="E44"/>
  <c r="G55" s="1"/>
  <c r="E72" i="2"/>
  <c r="E63"/>
  <c r="J71"/>
  <c r="G63"/>
  <c r="I76"/>
  <c r="H70"/>
  <c r="H68"/>
  <c r="H101"/>
  <c r="H93"/>
  <c r="G103"/>
  <c r="J103" s="1"/>
  <c r="G95"/>
  <c r="J111"/>
  <c r="K47" i="1"/>
  <c r="K48"/>
  <c r="K94"/>
  <c r="K96"/>
  <c r="K142"/>
  <c r="K149"/>
  <c r="K156"/>
  <c r="K163"/>
  <c r="K170"/>
  <c r="K177"/>
  <c r="K184"/>
  <c r="K191"/>
  <c r="K198"/>
  <c r="K199"/>
  <c r="K201"/>
  <c r="K270"/>
  <c r="K312"/>
  <c r="K319"/>
  <c r="K370"/>
  <c r="K384"/>
  <c r="K398"/>
  <c r="K399"/>
  <c r="K406"/>
  <c r="K407"/>
  <c r="K413"/>
  <c r="K414"/>
  <c r="K421"/>
  <c r="K435"/>
  <c r="K449"/>
  <c r="J55" i="2"/>
  <c r="G56"/>
  <c r="J56" s="1"/>
  <c r="G74"/>
  <c r="I77"/>
  <c r="J191"/>
  <c r="J193"/>
  <c r="E25" i="1"/>
  <c r="G25"/>
  <c r="E26"/>
  <c r="G26"/>
  <c r="J26" s="1"/>
  <c r="E27"/>
  <c r="G27"/>
  <c r="E28"/>
  <c r="G28"/>
  <c r="J28" s="1"/>
  <c r="D30"/>
  <c r="D24" s="1"/>
  <c r="H30"/>
  <c r="E41"/>
  <c r="G41"/>
  <c r="E42"/>
  <c r="G42"/>
  <c r="J42" s="1"/>
  <c r="E43"/>
  <c r="G43"/>
  <c r="E44"/>
  <c r="G44"/>
  <c r="J44" s="1"/>
  <c r="D46"/>
  <c r="D40" s="1"/>
  <c r="H46"/>
  <c r="E63"/>
  <c r="G63"/>
  <c r="E64"/>
  <c r="G64"/>
  <c r="J64" s="1"/>
  <c r="E65"/>
  <c r="G65"/>
  <c r="E66"/>
  <c r="G66"/>
  <c r="J66" s="1"/>
  <c r="D68"/>
  <c r="D62" s="1"/>
  <c r="H68"/>
  <c r="H71"/>
  <c r="H73"/>
  <c r="G79"/>
  <c r="G80"/>
  <c r="G81"/>
  <c r="G82"/>
  <c r="H84"/>
  <c r="J85"/>
  <c r="J86"/>
  <c r="H93"/>
  <c r="I93" s="1"/>
  <c r="J128"/>
  <c r="D11" i="2"/>
  <c r="K55"/>
  <c r="E57"/>
  <c r="G57"/>
  <c r="G72"/>
  <c r="J72" s="1"/>
  <c r="K73"/>
  <c r="H146"/>
  <c r="H130" s="1"/>
  <c r="J227"/>
  <c r="H56"/>
  <c r="H58"/>
  <c r="F92"/>
  <c r="K92" s="1"/>
  <c r="H92"/>
  <c r="J92"/>
  <c r="H94"/>
  <c r="J94"/>
  <c r="E95"/>
  <c r="D97"/>
  <c r="D14" s="1"/>
  <c r="D105"/>
  <c r="I105" s="1"/>
  <c r="I108"/>
  <c r="K108"/>
  <c r="I110"/>
  <c r="K110"/>
  <c r="H144"/>
  <c r="E153"/>
  <c r="G153"/>
  <c r="E155"/>
  <c r="G155"/>
  <c r="I168"/>
  <c r="J176"/>
  <c r="J178"/>
  <c r="H189"/>
  <c r="I189" s="1"/>
  <c r="J190"/>
  <c r="J192"/>
  <c r="J226"/>
  <c r="J228"/>
  <c r="K52" i="4"/>
  <c r="K116"/>
  <c r="K176" i="2"/>
  <c r="K178"/>
  <c r="K190"/>
  <c r="K192"/>
  <c r="F65" i="4" l="1"/>
  <c r="F39" i="2"/>
  <c r="F54" i="1"/>
  <c r="E163" i="2"/>
  <c r="E42"/>
  <c r="K334" i="1"/>
  <c r="J334"/>
  <c r="K234"/>
  <c r="J234"/>
  <c r="F40"/>
  <c r="F24"/>
  <c r="F78"/>
  <c r="I153" i="2"/>
  <c r="E25"/>
  <c r="E26" s="1"/>
  <c r="J93" i="1"/>
  <c r="J93" i="2"/>
  <c r="I60"/>
  <c r="F70" i="1"/>
  <c r="K100" i="2"/>
  <c r="F152"/>
  <c r="K355" i="1"/>
  <c r="J355"/>
  <c r="K326"/>
  <c r="J326"/>
  <c r="F144" i="2"/>
  <c r="H152"/>
  <c r="H137"/>
  <c r="H136" s="1"/>
  <c r="N116" i="4"/>
  <c r="P116" s="1"/>
  <c r="N100"/>
  <c r="I155" i="2"/>
  <c r="H128"/>
  <c r="H14"/>
  <c r="I14" s="1"/>
  <c r="L14" s="1"/>
  <c r="K145"/>
  <c r="J129"/>
  <c r="L100" i="4"/>
  <c r="J147" i="2"/>
  <c r="G25"/>
  <c r="K129"/>
  <c r="J145"/>
  <c r="F137"/>
  <c r="F136" s="1"/>
  <c r="K147"/>
  <c r="G131"/>
  <c r="J101"/>
  <c r="I102"/>
  <c r="H99"/>
  <c r="I100"/>
  <c r="I107"/>
  <c r="H19"/>
  <c r="H20" s="1"/>
  <c r="I65"/>
  <c r="F11"/>
  <c r="F62"/>
  <c r="J74"/>
  <c r="F27"/>
  <c r="F35" s="1"/>
  <c r="I160"/>
  <c r="H41"/>
  <c r="I40"/>
  <c r="H48"/>
  <c r="G161"/>
  <c r="G40"/>
  <c r="F159"/>
  <c r="H171"/>
  <c r="H167"/>
  <c r="I167" s="1"/>
  <c r="D159"/>
  <c r="I159" s="1"/>
  <c r="D42"/>
  <c r="G42"/>
  <c r="G163"/>
  <c r="H163"/>
  <c r="H42"/>
  <c r="I30"/>
  <c r="D129"/>
  <c r="I145"/>
  <c r="D144"/>
  <c r="I144" s="1"/>
  <c r="D152"/>
  <c r="D137"/>
  <c r="D19"/>
  <c r="I70"/>
  <c r="I38"/>
  <c r="D54"/>
  <c r="I54" s="1"/>
  <c r="I57"/>
  <c r="D62"/>
  <c r="G115" i="4"/>
  <c r="J153" i="2"/>
  <c r="G154"/>
  <c r="K153"/>
  <c r="G137"/>
  <c r="G17" s="1"/>
  <c r="J57"/>
  <c r="G58"/>
  <c r="K57"/>
  <c r="G27"/>
  <c r="G74" i="1"/>
  <c r="J82"/>
  <c r="I73"/>
  <c r="H35"/>
  <c r="H57"/>
  <c r="I57" s="1"/>
  <c r="I68"/>
  <c r="H62"/>
  <c r="I62" s="1"/>
  <c r="K65"/>
  <c r="J65"/>
  <c r="J63"/>
  <c r="K63"/>
  <c r="G62"/>
  <c r="I46"/>
  <c r="H40"/>
  <c r="I40" s="1"/>
  <c r="K43"/>
  <c r="J43"/>
  <c r="K41"/>
  <c r="G40"/>
  <c r="J41"/>
  <c r="I30"/>
  <c r="H24"/>
  <c r="I24" s="1"/>
  <c r="J27"/>
  <c r="K27"/>
  <c r="K25"/>
  <c r="G24"/>
  <c r="J25"/>
  <c r="G64" i="2"/>
  <c r="K63"/>
  <c r="J63"/>
  <c r="E64"/>
  <c r="J148"/>
  <c r="G132"/>
  <c r="J132" s="1"/>
  <c r="J146"/>
  <c r="G130"/>
  <c r="J130" s="1"/>
  <c r="F17" i="1"/>
  <c r="F16" s="1"/>
  <c r="F32"/>
  <c r="D60"/>
  <c r="I60" s="1"/>
  <c r="D38"/>
  <c r="D32" s="1"/>
  <c r="D17"/>
  <c r="E33"/>
  <c r="E70"/>
  <c r="E55"/>
  <c r="E54" s="1"/>
  <c r="D91" i="2"/>
  <c r="D70" i="1"/>
  <c r="I37"/>
  <c r="E156" i="2"/>
  <c r="E140" s="1"/>
  <c r="E139"/>
  <c r="E19" s="1"/>
  <c r="E20" s="1"/>
  <c r="F91"/>
  <c r="F25"/>
  <c r="F9"/>
  <c r="G10"/>
  <c r="J10" s="1"/>
  <c r="J9"/>
  <c r="G72" i="1"/>
  <c r="J80"/>
  <c r="J155" i="2"/>
  <c r="G156"/>
  <c r="K155"/>
  <c r="G139"/>
  <c r="G19" s="1"/>
  <c r="E154"/>
  <c r="E138" s="1"/>
  <c r="E137"/>
  <c r="E17" s="1"/>
  <c r="E18" s="1"/>
  <c r="D99"/>
  <c r="I99" s="1"/>
  <c r="D22"/>
  <c r="I94"/>
  <c r="H27"/>
  <c r="H11"/>
  <c r="K56" i="4"/>
  <c r="P56" s="1"/>
  <c r="C58" s="1"/>
  <c r="L52"/>
  <c r="P52" s="1"/>
  <c r="I92" i="2"/>
  <c r="H91"/>
  <c r="H25"/>
  <c r="H9"/>
  <c r="E58"/>
  <c r="E27"/>
  <c r="E11"/>
  <c r="E12" s="1"/>
  <c r="E33"/>
  <c r="E34" s="1"/>
  <c r="I84" i="1"/>
  <c r="H78"/>
  <c r="I78" s="1"/>
  <c r="J81"/>
  <c r="K81"/>
  <c r="G73"/>
  <c r="J79"/>
  <c r="K79"/>
  <c r="G78"/>
  <c r="G71"/>
  <c r="H70"/>
  <c r="I70" s="1"/>
  <c r="H55"/>
  <c r="I71"/>
  <c r="H33"/>
  <c r="D24" i="2"/>
  <c r="D33"/>
  <c r="D32" s="1"/>
  <c r="H22"/>
  <c r="I68"/>
  <c r="H62"/>
  <c r="G66"/>
  <c r="K65"/>
  <c r="J65"/>
  <c r="E66"/>
  <c r="I97"/>
  <c r="E62" i="1"/>
  <c r="E40"/>
  <c r="E24"/>
  <c r="L31" i="4"/>
  <c r="P31" s="1"/>
  <c r="J95" i="2"/>
  <c r="I76" i="1"/>
  <c r="D54"/>
  <c r="I21"/>
  <c r="P100" i="4" l="1"/>
  <c r="C102" s="1"/>
  <c r="I152" i="2"/>
  <c r="E43"/>
  <c r="E50"/>
  <c r="E51" s="1"/>
  <c r="I19"/>
  <c r="H17"/>
  <c r="H18" s="1"/>
  <c r="C118" i="4"/>
  <c r="G26" i="2"/>
  <c r="J26" s="1"/>
  <c r="G33"/>
  <c r="G34" s="1"/>
  <c r="J34" s="1"/>
  <c r="J25"/>
  <c r="F17"/>
  <c r="F16" s="1"/>
  <c r="K131"/>
  <c r="J131"/>
  <c r="G11"/>
  <c r="G12" s="1"/>
  <c r="J12" s="1"/>
  <c r="F8"/>
  <c r="J66"/>
  <c r="J64"/>
  <c r="G48"/>
  <c r="G49" s="1"/>
  <c r="G41"/>
  <c r="H49"/>
  <c r="I48"/>
  <c r="H39"/>
  <c r="H43"/>
  <c r="H50"/>
  <c r="D39"/>
  <c r="D50"/>
  <c r="D47" s="1"/>
  <c r="G50"/>
  <c r="G51" s="1"/>
  <c r="G43"/>
  <c r="I129"/>
  <c r="D128"/>
  <c r="I128" s="1"/>
  <c r="D9"/>
  <c r="D8" s="1"/>
  <c r="D136"/>
  <c r="I136" s="1"/>
  <c r="I137"/>
  <c r="D17"/>
  <c r="I17" s="1"/>
  <c r="I91"/>
  <c r="I62"/>
  <c r="G20"/>
  <c r="J20" s="1"/>
  <c r="K19"/>
  <c r="J19"/>
  <c r="H17" i="1"/>
  <c r="I33"/>
  <c r="H32"/>
  <c r="I32" s="1"/>
  <c r="I22" i="2"/>
  <c r="J78" i="1"/>
  <c r="K78"/>
  <c r="H26" i="2"/>
  <c r="H24"/>
  <c r="I24" s="1"/>
  <c r="H33"/>
  <c r="I25"/>
  <c r="H28"/>
  <c r="H35"/>
  <c r="I27"/>
  <c r="J139"/>
  <c r="K139"/>
  <c r="J156"/>
  <c r="G140"/>
  <c r="J140" s="1"/>
  <c r="F24"/>
  <c r="F33"/>
  <c r="K25"/>
  <c r="E32" i="1"/>
  <c r="E17"/>
  <c r="E16" s="1"/>
  <c r="J40"/>
  <c r="K40"/>
  <c r="K62"/>
  <c r="J62"/>
  <c r="H19"/>
  <c r="I19" s="1"/>
  <c r="I35"/>
  <c r="J11" i="2"/>
  <c r="K9"/>
  <c r="H54" i="1"/>
  <c r="I54" s="1"/>
  <c r="I55"/>
  <c r="K71"/>
  <c r="G70"/>
  <c r="G55"/>
  <c r="J71"/>
  <c r="G33"/>
  <c r="J73"/>
  <c r="G35"/>
  <c r="K73"/>
  <c r="G57"/>
  <c r="E35" i="2"/>
  <c r="E36" s="1"/>
  <c r="E28"/>
  <c r="H10"/>
  <c r="H8"/>
  <c r="H12"/>
  <c r="I11"/>
  <c r="L11" s="1"/>
  <c r="G34" i="1"/>
  <c r="J72"/>
  <c r="G56"/>
  <c r="J56" s="1"/>
  <c r="D22"/>
  <c r="I22" s="1"/>
  <c r="I38"/>
  <c r="G18" i="2"/>
  <c r="J18" s="1"/>
  <c r="J17"/>
  <c r="J24" i="1"/>
  <c r="K24"/>
  <c r="G58"/>
  <c r="J58" s="1"/>
  <c r="G36"/>
  <c r="J74"/>
  <c r="G35" i="2"/>
  <c r="J27"/>
  <c r="G28"/>
  <c r="K27"/>
  <c r="J137"/>
  <c r="K137"/>
  <c r="J154"/>
  <c r="G138"/>
  <c r="J138" s="1"/>
  <c r="D16" i="1"/>
  <c r="J58" i="2"/>
  <c r="J33" l="1"/>
  <c r="H16"/>
  <c r="K17"/>
  <c r="I9"/>
  <c r="L9" s="1"/>
  <c r="K11"/>
  <c r="J28"/>
  <c r="I39"/>
  <c r="H51"/>
  <c r="H47"/>
  <c r="I47" s="1"/>
  <c r="I8"/>
  <c r="L8" s="1"/>
  <c r="D16"/>
  <c r="J34" i="1"/>
  <c r="G18"/>
  <c r="J18" s="1"/>
  <c r="J57"/>
  <c r="K57"/>
  <c r="J35"/>
  <c r="K35"/>
  <c r="M32"/>
  <c r="G19"/>
  <c r="J33"/>
  <c r="K33"/>
  <c r="G17"/>
  <c r="G32"/>
  <c r="K55"/>
  <c r="J55"/>
  <c r="G54"/>
  <c r="F32" i="2"/>
  <c r="K33"/>
  <c r="I33"/>
  <c r="H34"/>
  <c r="H32"/>
  <c r="I32" s="1"/>
  <c r="G36"/>
  <c r="J36" s="1"/>
  <c r="K35"/>
  <c r="J35"/>
  <c r="J36" i="1"/>
  <c r="G20"/>
  <c r="J20" s="1"/>
  <c r="K70"/>
  <c r="J70"/>
  <c r="I35" i="2"/>
  <c r="H36"/>
  <c r="I17" i="1"/>
  <c r="H16"/>
  <c r="I16" s="1"/>
  <c r="I16" i="2" l="1"/>
  <c r="K32" i="1"/>
  <c r="J32"/>
  <c r="K19"/>
  <c r="M16"/>
  <c r="J19"/>
  <c r="K54"/>
  <c r="J54"/>
  <c r="G16"/>
  <c r="K17"/>
  <c r="J17"/>
  <c r="K16" l="1"/>
  <c r="J16"/>
</calcChain>
</file>

<file path=xl/sharedStrings.xml><?xml version="1.0" encoding="utf-8"?>
<sst xmlns="http://schemas.openxmlformats.org/spreadsheetml/2006/main" count="1722" uniqueCount="294">
  <si>
    <t>Приложение к письму министерства</t>
  </si>
  <si>
    <t xml:space="preserve"> сельского хозяйства области</t>
  </si>
  <si>
    <t>от ___ февраля 2020 года № 01-02-04-____</t>
  </si>
  <si>
    <t>Сведения</t>
  </si>
  <si>
    <t>о расходах на реализацию государственной программы Саратовской области «Развитие сельского хозяйства и регулирование рынков</t>
  </si>
  <si>
    <t xml:space="preserve"> сельскохозяйственной продукции, сырья и продовольствия в Саратовской области» в соответствии с планом мониторинга,</t>
  </si>
  <si>
    <t>произведенных в 2019 году за счет соответствующих источников финансового обеспечения</t>
  </si>
  <si>
    <t>(тыс рублей)</t>
  </si>
  <si>
    <t>Наименование  государственной программы, подпрограммы, проектов (программ), ведомственной целевой программы, мероприятий, контрольных событий подпрограммы</t>
  </si>
  <si>
    <t>Ответственный исполнитель, соисполнитель, участник государственной программы (подпрограммы), плательщик (далее - исполнитель)</t>
  </si>
  <si>
    <t>Источники финансового обеспечения</t>
  </si>
  <si>
    <t>Предусмотрено в государственной программе</t>
  </si>
  <si>
    <t>Утверждено в законе об областном бюджете на соответствующий год</t>
  </si>
  <si>
    <t>Выделены лимиты бюджетных обязательств                                      за счет средств областного бюджета</t>
  </si>
  <si>
    <t xml:space="preserve">Исполнено </t>
  </si>
  <si>
    <t>Процент исполнения</t>
  </si>
  <si>
    <t>кассовое исполнение</t>
  </si>
  <si>
    <t>фактическое исполнение</t>
  </si>
  <si>
    <t>(гр. 8 (фактическое исполнение)/ гр. 4)</t>
  </si>
  <si>
    <t>(гр. 7 (кассовое исполнение)/ гр. 5)</t>
  </si>
  <si>
    <t>(гр. 7 (кассовое исполнение) / гр. 6)</t>
  </si>
  <si>
    <t xml:space="preserve">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</si>
  <si>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всего</t>
  </si>
  <si>
    <t>областной бюджет</t>
  </si>
  <si>
    <t>в том числе софинансируемые из федерального бюджета</t>
  </si>
  <si>
    <t>федеральный бюджет (прогнозно)</t>
  </si>
  <si>
    <t>в том числе на софинансирование расходных обязательств области</t>
  </si>
  <si>
    <t>местные бюджеты (прогнозно)</t>
  </si>
  <si>
    <t>внебюджетные источники (прогнозно)</t>
  </si>
  <si>
    <t>в том числе проектная часть:</t>
  </si>
  <si>
    <t>в том числе по исполнителям:</t>
  </si>
  <si>
    <t>министерство сельского хозяйства  области</t>
  </si>
  <si>
    <t>управление ветеринарии Правительства области</t>
  </si>
  <si>
    <t>Подпрограмма 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</si>
  <si>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 xml:space="preserve">управление ветеринарии Правительства области
</t>
  </si>
  <si>
    <t>Проектная часть</t>
  </si>
  <si>
    <t>Ведомственный проект 1.1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в Саратовской области"</t>
  </si>
  <si>
    <t>1.1.1 "Возмещение части затрат на закладку и уход за многолетними плодовыми и ягодными насаждениями и виноградниками"</t>
  </si>
  <si>
    <t>1.1.2 "Содержание товарного маточного поголовья крупного рогатого скота мясных пород и их помесей"</t>
  </si>
  <si>
    <t>1.1.3 "Возмещение части затрат по наращиванию маточного поголовья овец и коз"</t>
  </si>
  <si>
    <t>1.1.4 "Поддержка начинающих фермеров"</t>
  </si>
  <si>
    <t>1.1.5 "Развитие семейных животноводческих ферм"</t>
  </si>
  <si>
    <t>1.1.6 "Грантовая поддержка сельскохозяйственных потребительских кооперативов для развития материально-технической базы"</t>
  </si>
  <si>
    <t>1.1.7 "Возмещение части процентной ставки по долгосрочным, среднесрочным и краткосрочным кредитам, взятым малыми формами хозяйствования"</t>
  </si>
  <si>
    <t>1.1.8 "Оказание несвязанной поддержки сельскохозяйственным товаропроизводителям в области растениеводства"</t>
  </si>
  <si>
    <t>1.1.9 "Повышение продуктивности в молочном скотоводстве"</t>
  </si>
  <si>
    <t>1.1.10 "Возмещение части затрат на приобретение элитных семян"</t>
  </si>
  <si>
    <t>1.1.11 "Поддержка племенного животноводства"</t>
  </si>
  <si>
    <t>1.1.12 "Поддержка производства и реализации тонкорунной и полутонкорунной шерсти"</t>
  </si>
  <si>
    <t>1.1.13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</si>
  <si>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1.1.14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</si>
  <si>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Региональный проект 1.1 "Экспорт продукции агропромышленного комплекса"</t>
  </si>
  <si>
    <t>1.1.1 Реализация мероприятий в области мелиорации земель сельскохозяйственного назначения"</t>
  </si>
  <si>
    <t>1.1.2 "Государственная поддержка аккредитации ветеринарных лабораторий в национальной системе аккредитации"</t>
  </si>
  <si>
    <r>
      <rPr>
        <b/>
        <sz val="13"/>
        <color rgb="FF000000"/>
        <rFont val="Times New Roman"/>
        <family val="1"/>
        <charset val="204"/>
      </rPr>
      <t xml:space="preserve">Региональный проект 1.2 «Создание системы поддержки фермеров 
и сельскохозяйственной потребительской кооперации» (в целях выполнения задач федерального проекта «Создание системы поддержки фермеров 
и развитие сельской кооперации»)
</t>
    </r>
  </si>
  <si>
    <t>и сельскохозяйственной потребительской кооперации» (в целях выполнения задач федерального проекта «Создание системы поддержки фермеров</t>
  </si>
  <si>
    <t>1.2.1 «Грантовая поддержка крестьянским (фермерским) хозяйствам»</t>
  </si>
  <si>
    <t>1.2.2 «Возмещение части понесенных затрат сельскохозяйственными потребительскими кооперативами»</t>
  </si>
  <si>
    <t>1.2.3 «Осуществление деятельности центра компетенций в сфере сельскохозяйственной кооперации и поддержки фермеров»</t>
  </si>
  <si>
    <t>1.2.4 «Финансовое обеспечение затрат на осуществление деятельности центра компетенций в сфере сельскохозяйственной кооперации и поддержки фермеров (в рамках достижения соответствующих задач федерального проекта)»</t>
  </si>
  <si>
    <t>Процессная часть</t>
  </si>
  <si>
    <t>Мероприятие 1.1 "Развитие товарной аквакультуры"</t>
  </si>
  <si>
    <t>Мероприятие 1.2 "Развитие птицеводства"</t>
  </si>
  <si>
    <t xml:space="preserve">Мероприятие 1.3 "Возмещение части затрат сельскохозяйственным потребительским кооперативам, связанных с предоставлением услуг по реализации сельскохозяйственной продукции" </t>
  </si>
  <si>
    <t>Мероприятие 1.4 "Проведение противоэпизоотических мероприятий"</t>
  </si>
  <si>
    <t>Мероприятие 1.5 "Предотвращение заноса и распространения вируса африканской чумы свиней на территории Саратовской области"</t>
  </si>
  <si>
    <t>Мероприятие 1.6 "Возмещение части прямых понесенных затрат на создание и (или) модернизацию объектов агропромышленного комплекса"</t>
  </si>
  <si>
    <t xml:space="preserve">Мероприятие 1.7 "Возмещение части затрат на уплату процентов по инвестиционным кредитам (займам) в агропромышленном комплексе" </t>
  </si>
  <si>
    <t>Мероприятие 1.8 "Компенсация сельскохозяйственным товаропроизводителям ущерба, причиненного в результате чрезвычайных ситуаций природного характера"</t>
  </si>
  <si>
    <t>Подпрограмма 2 "Развитие мелиорации земель сельскохозяйственного назначения Саратовской области"</t>
  </si>
  <si>
    <t>Мероприятие 2.1 "Возмещение части затрат на гидромелиоративные                                      мероприятия; культуртехнические                                                 мероприятия на мелиорированных землях   (орошаемых и (или) осушаемых),  вовлекаемых в сельскохозяйственный оборот"</t>
  </si>
  <si>
    <t>Контрольное событие 2.1.1 "Гидромелиоративные мероприятия"</t>
  </si>
  <si>
    <t>Контрольное событие 2.1.2 "Культуртехнические мероприятия на мелиорированных землях (орошаемых и (или) осушаемых), вовлекаемых в сельскохозяйственный оборот»</t>
  </si>
  <si>
    <t>Подпрограмма 3 "Устойчивое развитие сельских территорий Саратовской области"</t>
  </si>
  <si>
    <t>Мероприятие 3.1 "Улучшение жилищных условий граждан, проживающих в сельской местности, в том числе молодых семей и молодых специалистов"</t>
  </si>
  <si>
    <t>Мероприятие 3.2 "Грантовая поддержка местных инициатив граждан, проживающих в сельской местности"</t>
  </si>
  <si>
    <t>Мероприятие 3.3 "Комплексное обустройство населенных пунктов, расположенных в сельской местности, объектами социальной, инженерной инфраструктуры и автомобильными дорогами":</t>
  </si>
  <si>
    <t>развитие водоснабжения в сельской местности</t>
  </si>
  <si>
    <t>развитие газификации в сельской местности</t>
  </si>
  <si>
    <t>-</t>
  </si>
  <si>
    <t>Подпрограмма 4 "Обеспечение реализации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</si>
  <si>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Мероприятие 4.1 "Оказание услуг по административно-хозяйственному и архивному обслуживанию органов исполнительной власти области"</t>
  </si>
  <si>
    <t>Мероприятие 4.2 "Оказание услуг по организации реализации сельскохозяйственной продукции и информационно-консультационному обеспечению агропромышленного комплекса области"</t>
  </si>
  <si>
    <t>Мероприятие 4.3 "Проведение выставок, семинаров, конкурсов, презентаций"</t>
  </si>
  <si>
    <t>Мероприятие 4.4 "Разработка приоритетных научных исследований"</t>
  </si>
  <si>
    <t>Мероприятие 4.6 "Оказание ветеринарных услуг и проведение мероприятий по предупреждению и ликвидации болезней животных и их лечению"</t>
  </si>
  <si>
    <t>Мероприятие 4.7 "Государственная поддержка кадрового потенциала агропромышленного комплекса Саратовской области"</t>
  </si>
  <si>
    <t xml:space="preserve">о расходах на реализацию государственной программы Саратовской области "Комплексное развитие сельских территорий" в соответствии с планом мониторинга, </t>
  </si>
  <si>
    <t>(тыс. рублей)</t>
  </si>
  <si>
    <t>Наименование государственной программы, подпрограммы, в том числе проектов (программ), ВЦП и мероприятий</t>
  </si>
  <si>
    <t xml:space="preserve">Предусмотрено в  государственной программе </t>
  </si>
  <si>
    <t>Утверждено в законе об областном бюджете на текущий год</t>
  </si>
  <si>
    <t>Выделены лимиты бюджетных обязательств за счет средств областного бюджета</t>
  </si>
  <si>
    <t>Исполнено</t>
  </si>
  <si>
    <t>(гр. 7 (кассовое исполнение)/ гр. 6)</t>
  </si>
  <si>
    <t>Государственная программа Саратовской области "Комплексное развитие сельских территорий"</t>
  </si>
  <si>
    <t>Всего</t>
  </si>
  <si>
    <t>х</t>
  </si>
  <si>
    <t>Министерство сельского хозяйства области</t>
  </si>
  <si>
    <t>министерство транспорта и дорожного хозяйства области</t>
  </si>
  <si>
    <t>Подпрограмма 1 "Создание условий для обеспечения доступным и комфортным жильем сельского населения"</t>
  </si>
  <si>
    <t>министерство сельского хозяйства области</t>
  </si>
  <si>
    <t>Ведомственный проект 1.1 "Развитие жилищного строительства на сельских территориях и повышение уровня благоустройства домовладений</t>
  </si>
  <si>
    <t>1.1.1 "Обеспечение комплексного развития сельских территорий (улучшение жилищных условий граждан, проживающих на сельских территориях (предоставление гражданам социальных выплат на строительство (приобретение) жилья)"</t>
  </si>
  <si>
    <t>1.1.2 "Обеспечение комплексного развития сельских территорий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t>
  </si>
  <si>
    <t>Подпрограмма 2 "Развитие рынка труда (кадрового потенциала) на сельских территориях"</t>
  </si>
  <si>
    <t>Ведомственный проект 2.1 "Содействие занятости сельского населения"</t>
  </si>
  <si>
    <t>2.1.1 "Возмещение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 по сельскохозяйственным специальностям)"</t>
  </si>
  <si>
    <t>2.1.2 "Возмещение части затрат сельскохозяйственных товаропроизводителей, связанных с оплатой труда и проживанием студентов - граждан Российской Федерации, профессионально обучающихся по сельскохозяйственным специальностям, привлеченных для прохождения производственной практики)"</t>
  </si>
  <si>
    <t>Подпрограмма 3 "Создание и развитие инфраструктуры на сельских территориях"</t>
  </si>
  <si>
    <t>Ведомственный проект 3.1 "Развитие инженерной инфраструктуры на сельских территориях"</t>
  </si>
  <si>
    <t>3.1.1 "Обеспечение комплексного развития сельских территорий (развитие водоснабжения (локальные водопроводы) на сельских территориях)"</t>
  </si>
  <si>
    <t>Ведомственный проект 3.2 "Благоустройство сельских территорий"</t>
  </si>
  <si>
    <t>3.2.1 "Обеспечение комплексного развития сельских территорий (благоустройство сельских территорий)"</t>
  </si>
  <si>
    <t>3.2.2 "Обеспечение комплексного развития сельских территорий за счет средств резервного фонда Правительства Российской Федерации"</t>
  </si>
  <si>
    <t>Ведомственный проект 3.3 "Развитие транспортной инфраструктуры на сельских территориях"</t>
  </si>
  <si>
    <t>Министерство транспорта и дорожного хозяйства области</t>
  </si>
  <si>
    <t>3.3.1 "Развитие транспортной инфраструктуры на сельских территориях"</t>
  </si>
  <si>
    <t>Мероприятие 3.1 "Современный облик сельских территорий"</t>
  </si>
  <si>
    <t xml:space="preserve">3.1.1"Обеспечение комплексного развития сельских территорий (создание, реконструкция (модернизаций), капитальный ремонт объектов социальной и культурной сферы)"
</t>
  </si>
  <si>
    <t xml:space="preserve">3.1.2"Реализация проектов комплексного развития сельских территорий ведомственного проекта "Современный облик сельских территорий"
</t>
  </si>
  <si>
    <t>Наименование государственной программы, подпрограммы, проекта (программы), мероприятий проекта (программы), ведомственных целевых программ, мероприятий ведомственных целевых программ, мероприятий и контрольных событий подпрограмм</t>
  </si>
  <si>
    <t>Ответственный исполнитель, соисполнитель, участник</t>
  </si>
  <si>
    <t>Номер и наименование целевого показателя</t>
  </si>
  <si>
    <t>Сведения о выполнении/невыполнении проектов (программ), мероприятий проектов (программ), мероприятий ведомственных целевых программ, мероприятий, контрольных событий подпрограммы                                                                                                                                                                                (достижение соответствующих ожидаемых результатов)</t>
  </si>
  <si>
    <t>Примечание (причины невыполнения целевых показателей, недостижения ожидаемых результатов)</t>
  </si>
  <si>
    <t>плановое значение</t>
  </si>
  <si>
    <t>фактическое значение</t>
  </si>
  <si>
    <t>степень выполнения, процентов</t>
  </si>
  <si>
    <t>Ведомственный проект 1.1 "Развитие жилищного строительства на сельских территориях и повышение уровня благоустройства домовладений"</t>
  </si>
  <si>
    <t>Целевой показатель 1.1 "Ввод (приобретение) жилых помещений (жилых домов) для граждан, проживающих на сельских территориях" (кв. м)</t>
  </si>
  <si>
    <t>Целевой показатель 1.2. "Количество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(единиц)</t>
  </si>
  <si>
    <t>Целевой показатель 1.3. "Количество семей, повысивших уровень благоустройства домовладений" (семей)</t>
  </si>
  <si>
    <t>Целевой показатель 1.4 "Количество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(единиц)</t>
  </si>
  <si>
    <t>реализация 1 проекта по обустройству площадки под компактную жилищную застройку (второй этап)</t>
  </si>
  <si>
    <t>Целевой показатель 2.1 "Уровень занятости сельского населения трудоспособного возраста" (процентов)</t>
  </si>
  <si>
    <t xml:space="preserve">По сведениям Саратовстата за 2021 год </t>
  </si>
  <si>
    <t>Целевой показатель 2.2 "Уровень безработицы сельского населения трудоспособного возраста" (процентов)</t>
  </si>
  <si>
    <t>Целевой показатель 2.3 "Численность работников,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 (человек)</t>
  </si>
  <si>
    <t>обеспечение обучения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 не менее 1 работника сельскохозяйственных товаропроизводителей</t>
  </si>
  <si>
    <t>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(человек)</t>
  </si>
  <si>
    <t>обеспечение привлечения сельскохозяйственными товаропроизводителями для прохождения производственной практики  не менее 137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t>
  </si>
  <si>
    <t>Целевой показатель 3.1 "Ввод в действие локальных водопроводов" (км)</t>
  </si>
  <si>
    <t>обеспечение ввода в действие не менее 20,095 км локальных водопроводов</t>
  </si>
  <si>
    <t>В 2021 году на развитие водоснабжения выделено и освоено 73 743,12 тыс. рублей, в том числе из федерального бюджета 65631,4 тыс. рублей; из областного бюджета 8 111,72 тыс. рубле.
В разрезе объектов:
- с. Хлебновка Натальинского МО Балаковский район - всего: 13965,48 тыс рублей, в том числе федеральный бюджет 12429,3 тыс рублей; областной бюджет 1536,18  тыс рублей. Освоение средств позволило построить 8,7 км локальных водопроводных сетей;
- пос. Новопушкинское Энгельсский район - всего: 34322,2 тыс рублей,в том числе федеральный бюджет 30546,8 тыс. рублей; областной бюджет 3775,4 тыс. рублей. Освоение средств позволило построить 8,82 км локальных водопроводных сетей;
- с. Березово Пугачевский район - всего: 25455,4 тыс. рублей, в том числе: федеральный бюджет 22655,3 тыс. рублей, областной бюджет 2800,1 тыс.рублей. Освоение средств позволило построить 7,2 км локальных водопроводных сетей.
Целевой индикатор текущего года строительство 20,78 км. локальных водопроводов достигнут, тем самым исполнены обязательства со стороны Правительства Саратовской области по Соглашению от 21.12.2019 года № 082-09-2020-367 «О предоставлении субсидии из федерального бюджета бюджету субъекта Российской Федерации»</t>
  </si>
  <si>
    <t>Целевой показатель 3.3 "Количество реализованных проектов по благоустройству на сельских территориях" (единиц)</t>
  </si>
  <si>
    <t xml:space="preserve">Целевой показатель </t>
  </si>
  <si>
    <t>реализация 22 проектов по благоустройству сельских территорий</t>
  </si>
  <si>
    <t>Ведомственный проект 3.3 "Развитие транспортной инфраструктуры на сельских территориях</t>
  </si>
  <si>
    <t>Целевой показатель 3.2 "Ввод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(км)</t>
  </si>
  <si>
    <t xml:space="preserve">Мероприятие 3.1 "Современный облик сельских территорий"
</t>
  </si>
  <si>
    <t>Целевой показатель 3.5 "Количество реализованных проектов комплексного развития сельских территорий (сельских агломераций)" (единиц)</t>
  </si>
  <si>
    <t>реализация  проектов комплексного развития сельских территорий (сельских агломераций) не менее 5 (строительство пристройки к школе с.Репное Балашовского района для увеличения количества ученических мест (с 260 до 360) с пристройкой спортивного зала)</t>
  </si>
  <si>
    <t>3.5.1 "Реализация проектов комплексного развития сельских территорий ведомственного проекта «Современный облик сельских территорий» за счет средств резервного фонда Правительства Российской Федерации"</t>
  </si>
  <si>
    <t xml:space="preserve">реализация 4 проектов комплексного развития сельских территорий (сельских агломераций) </t>
  </si>
  <si>
    <t>РАСЧЕТ</t>
  </si>
  <si>
    <t>оценки эффективности реализации государственной программы Саратовской области 
«Комплексное развитие сельских территорий» за 2021 год</t>
  </si>
  <si>
    <t>N п/п</t>
  </si>
  <si>
    <t>Наименование подпрограммы, структурных элементов</t>
  </si>
  <si>
    <t>Степень достижения целевых показателей структурных элементов подпрограммы/ целей ГП</t>
  </si>
  <si>
    <t xml:space="preserve">Степень выполнения структурных элементов п/п, гп </t>
  </si>
  <si>
    <t>Степень соответствия запланированному уровню затрат п/п, гп</t>
  </si>
  <si>
    <t>значение целевого показателя</t>
  </si>
  <si>
    <t xml:space="preserve">СДцпа (b)=(Цфп/п)/ (Цпп/п)
или
СДцпа(b)
=(Цпп/п)/ (Цфп/п)
</t>
  </si>
  <si>
    <r>
      <rPr>
        <b/>
        <sz val="9"/>
        <rFont val="Times New Roman"/>
        <family val="1"/>
        <charset val="204"/>
      </rPr>
      <t>СДцп пч п/п =(∑_(s=1)^АСДцпs пч п/п</t>
    </r>
    <r>
      <rPr>
        <b/>
        <sz val="9"/>
        <rFont val="Tahoma"/>
        <family val="2"/>
      </rPr>
      <t>〗</t>
    </r>
    <r>
      <rPr>
        <b/>
        <sz val="9"/>
        <rFont val="Times New Roman"/>
        <family val="1"/>
        <charset val="204"/>
      </rPr>
      <t xml:space="preserve">)/А
/
СДцпz процч п/п =(∑_(z=1)^B СДцпb)/B
где А – количество проектов,
В – количество мероприятий п/п
</t>
    </r>
  </si>
  <si>
    <r>
      <rPr>
        <b/>
        <sz val="9"/>
        <rFont val="Times New Roman"/>
        <family val="1"/>
        <charset val="204"/>
      </rPr>
      <t>СД цп п/п = k1* СДцп пч п/п+
К2* СДцпz процч п/п (для п/п)
СДцг/г=(∑_(q=1)^n CДцqг/п</t>
    </r>
    <r>
      <rPr>
        <b/>
        <sz val="9"/>
        <rFont val="Tahoma"/>
        <family val="2"/>
      </rPr>
      <t>〗</t>
    </r>
    <r>
      <rPr>
        <b/>
        <sz val="9"/>
        <rFont val="Times New Roman"/>
        <family val="1"/>
        <charset val="204"/>
      </rPr>
      <t xml:space="preserve">)/n (для целей гп)
СД цпг/п=(∑_(t=1)^N СДцпп/пt)/N
</t>
    </r>
  </si>
  <si>
    <t>Количество ожидаемых результатов структурных элементов</t>
  </si>
  <si>
    <t>Степень выполнения СВсэп/п = Ксэф/Ксэп</t>
  </si>
  <si>
    <t>ОБ</t>
  </si>
  <si>
    <t>ФБ</t>
  </si>
  <si>
    <t>МБ</t>
  </si>
  <si>
    <t>Внб</t>
  </si>
  <si>
    <r>
      <rPr>
        <b/>
        <sz val="9"/>
        <rFont val="Times New Roman"/>
        <family val="1"/>
        <charset val="204"/>
      </rPr>
      <t>ГВнбФ</t>
    </r>
    <r>
      <rPr>
        <b/>
        <sz val="8"/>
        <rFont val="Times New Roman"/>
        <family val="1"/>
        <charset val="204"/>
      </rPr>
      <t xml:space="preserve"> и (или) иные безвомездные поступления целевой направленности</t>
    </r>
  </si>
  <si>
    <t xml:space="preserve">ССузп/п=(∑_(i=1)^n Рфi/Рпi)/n или
 ССузп/п=(1+∑_(i=1)^(n-1) Рфi/Рпi)/n или ССузп/п=(2+∑_(i=1)^(n-2) Рфi/Рпi)/n
</t>
  </si>
  <si>
    <t>План (Цп)</t>
  </si>
  <si>
    <t>Факт (Цф)</t>
  </si>
  <si>
    <t>предусмотренных</t>
  </si>
  <si>
    <t>выполненных</t>
  </si>
  <si>
    <t xml:space="preserve"> </t>
  </si>
  <si>
    <t>I  Этап</t>
  </si>
  <si>
    <t>1.1</t>
  </si>
  <si>
    <t>Ведомственный проект 1.1 "Развитие жилищного строительства на сельских территориях и повышение уровня благоустройства домовладений", в том числе:</t>
  </si>
  <si>
    <t>Целевой показатель 1.2."Количество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(единиц)</t>
  </si>
  <si>
    <t>Целевой показатель 1.3 "Количество семей, повысивших уровень благоустройства домовладений" (семей)</t>
  </si>
  <si>
    <t xml:space="preserve">Степень достижения целевых показателей мероприятия 1.1.1
</t>
  </si>
  <si>
    <t xml:space="preserve">Степень выполнения ожидаемых результатов мероприятия 1.1.1
</t>
  </si>
  <si>
    <t xml:space="preserve">Степень достижения целевых показателей мероприятия 1.1.2
</t>
  </si>
  <si>
    <t xml:space="preserve">Степень выполнения ожидаемых результатов мероприятия 1.1.2
</t>
  </si>
  <si>
    <t xml:space="preserve">Степень достижения целевых показателей ведомственного проекта 1.1
</t>
  </si>
  <si>
    <t xml:space="preserve">Степень выполнения структурных элементов ведомственного проекта 1.1
</t>
  </si>
  <si>
    <t xml:space="preserve">Степень достижения целевых показателей п/п 1
</t>
  </si>
  <si>
    <t>Степень соответствия запланированному уровню затрат п/п 1</t>
  </si>
  <si>
    <t xml:space="preserve">Степень выполнения структурных элементов п/п 1
</t>
  </si>
  <si>
    <t xml:space="preserve">Эффективность реализации п/п 1
</t>
  </si>
  <si>
    <t>2.1</t>
  </si>
  <si>
    <t>Целевой показатель 2.1. "Уровень занятости сельского населения трудоспособного возраста" (процентов)</t>
  </si>
  <si>
    <t>Целевой показатель 2.2. "Уровень безработицы сельского населения трудоспособного возраста" (процентов)</t>
  </si>
  <si>
    <t xml:space="preserve">Степень достижения целевых показателей мероприятия 2.1.1
</t>
  </si>
  <si>
    <t xml:space="preserve">Степень выполнения ожидаемых результатов мероприятия 2.1.1
</t>
  </si>
  <si>
    <t>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(человек)</t>
  </si>
  <si>
    <t xml:space="preserve">Степень достижения целевых показателей мероприятия 2.1.2
</t>
  </si>
  <si>
    <t xml:space="preserve">Степень выполнения ожидаемых результатов мероприятия 2.1.2
</t>
  </si>
  <si>
    <t xml:space="preserve">Степень достижения целевых показателей ведомственного проекта 2.1
</t>
  </si>
  <si>
    <t>Степень соответствия запланированному уровню затрат ведомственного проекта 2.1</t>
  </si>
  <si>
    <t xml:space="preserve">Степень выполнения структурных элементов ведомственного проекта 2.1
</t>
  </si>
  <si>
    <t xml:space="preserve">Эффективность реализации ведомственного проекта 2.1
</t>
  </si>
  <si>
    <t xml:space="preserve">Степень достижения целевых показателей п/п 2
</t>
  </si>
  <si>
    <t xml:space="preserve">Степень соответствия запланированному уровню затрат </t>
  </si>
  <si>
    <t xml:space="preserve">Степень выполнения структурных элементов п/п 2
</t>
  </si>
  <si>
    <t xml:space="preserve">Эффективность реализации п/п 2
</t>
  </si>
  <si>
    <t>3.1</t>
  </si>
  <si>
    <t xml:space="preserve">Степень достижения целевых показателей мероприятия 3.1.1
</t>
  </si>
  <si>
    <t xml:space="preserve">Степень выполнения ожидаемых результатов мероприятия 3.1.1
</t>
  </si>
  <si>
    <t xml:space="preserve">Степень достижения целевых показателей ведомственного проекта 3.1
</t>
  </si>
  <si>
    <t>Степень соответствия запланированному уровню затрат ведомственного проекта 3.1</t>
  </si>
  <si>
    <t xml:space="preserve">Степень выполнения структурных элементов ведомственного проекта 3.1
</t>
  </si>
  <si>
    <t>3.2</t>
  </si>
  <si>
    <t xml:space="preserve">Степень достижения целевых показателей мероприятия 3.2.1
</t>
  </si>
  <si>
    <t xml:space="preserve">Степень выполнения ожидаемых результатов мероприятия 3.2.1
</t>
  </si>
  <si>
    <t xml:space="preserve">Степень достижения целевых показателей ведомственного проекта 3.2
</t>
  </si>
  <si>
    <t>Степень соответствия запланированному уровню затрат ведомственного проекта 3.2</t>
  </si>
  <si>
    <t>3.2.2. "Обеспечение комплексного развития сельских территорий за счет средств резервного фонда Правительства Российской Федерации"</t>
  </si>
  <si>
    <t xml:space="preserve">Степень достижения целевых показателей мероприятия 3.2.2
</t>
  </si>
  <si>
    <t xml:space="preserve">Степень выполнения ожидаемых результатов мероприятия 3.2.2
</t>
  </si>
  <si>
    <t xml:space="preserve">Степень выполнения структурных элементов ведомственного проекта 3.2
</t>
  </si>
  <si>
    <t>Степень достижения целевых показателей проектной части</t>
  </si>
  <si>
    <t>Мероприятие 3.1 "Обеспечение комплексного развития сельских территорий (современный облик сельских территорий)"</t>
  </si>
  <si>
    <t>Целевой показатель 3.5 "Количество реализованных проектов комплексного развития сельских территорий (сельских агломераций)"</t>
  </si>
  <si>
    <t xml:space="preserve">Степень достижения целевых показателей мероприятия 3.1
</t>
  </si>
  <si>
    <t xml:space="preserve">Степень выполнения ожидаемых результатов мероприятия 3.1
</t>
  </si>
  <si>
    <t xml:space="preserve">Степень достижения целевых показателей процессной части
</t>
  </si>
  <si>
    <t>Степень соответствия запланированному уровню затрат ведомственного проекта 3.3</t>
  </si>
  <si>
    <t xml:space="preserve">Степень выполнения структурных элементов ведомственного проекта 3.3
</t>
  </si>
  <si>
    <t xml:space="preserve">Эффективность реализации ведомственного проекта 3.3
</t>
  </si>
  <si>
    <t xml:space="preserve">Степень достижения целевых показателей п/п 3
</t>
  </si>
  <si>
    <t xml:space="preserve">Степень выполнения структурных элементов п/п 3
</t>
  </si>
  <si>
    <t xml:space="preserve">Эффективность реализации п/п 3
</t>
  </si>
  <si>
    <t>II этап Оценка госпрограммы</t>
  </si>
  <si>
    <t>Цель 1 - сохранение доли сельского населения в общей численности населения Саратовской области на уровне не менее 24,3 процента в 2025 году</t>
  </si>
  <si>
    <t>Целевой показатель 1 "Доля сельского населения в общей численности населения Саратовской области" (процентов)</t>
  </si>
  <si>
    <t xml:space="preserve">Цель 2 - достижение соотношения среднемесячных располагаемых ресурсов сельского и городского домохозяйств до 76 процентов в 2025 году </t>
  </si>
  <si>
    <t>Целевой показатель 2 "Соотношение среднемесячных располагаемых ресурсов сельского и городского домохозяйств" (процентов)</t>
  </si>
  <si>
    <t>Цель 3 - повышение доли общей площади благоустроенных жилых помещений в сельских населенных пунктах до 23,3 процента в 2025 году</t>
  </si>
  <si>
    <t>Целевой показатель 3 "Доля общей площади благоустроенных жилых помещений в сельских населенных пунктах" (процентов)</t>
  </si>
  <si>
    <t xml:space="preserve">Степень достижения целей г/п 
</t>
  </si>
  <si>
    <t xml:space="preserve">Степень достижения целевых показателей структурных элементов г/п
</t>
  </si>
  <si>
    <t>Степень соответствия запланированному уровню затрат госпрограммы</t>
  </si>
  <si>
    <t xml:space="preserve">Степень выполнения структурных элементов г/п
</t>
  </si>
  <si>
    <t xml:space="preserve">Эффективность реализации госпрограммы
</t>
  </si>
  <si>
    <t>№ п/п</t>
  </si>
  <si>
    <t>Показатель (наименование)</t>
  </si>
  <si>
    <t>Единица измерения</t>
  </si>
  <si>
    <t>Значения показателей государственной программы, подпрограммы государственной программы</t>
  </si>
  <si>
    <t>Обоснование отклонений значений показателя (при наличии)</t>
  </si>
  <si>
    <t>год, предшествующий отчетному</t>
  </si>
  <si>
    <t>установленные на год</t>
  </si>
  <si>
    <t>фактически достигнутые за отчетный период года</t>
  </si>
  <si>
    <t>степень выполнения, %</t>
  </si>
  <si>
    <t>Доля сельского населения в общей численности населения Саратовской области</t>
  </si>
  <si>
    <t>процентов</t>
  </si>
  <si>
    <t>Прогнозный показатель</t>
  </si>
  <si>
    <t>Соотношение среднемесячных располагаемых ресурсов сельского и городского домохозяйств</t>
  </si>
  <si>
    <t>Доля общей площади благоустроенных жилых помещений в сельских населенных пунктах</t>
  </si>
  <si>
    <t>Показатели проектной части</t>
  </si>
  <si>
    <t>Целевой показатель 1.1 "Ввод (приобретение) жилых помещений (жилых домов) для граждан, проживающих на сельских территориях"</t>
  </si>
  <si>
    <t>кв.м</t>
  </si>
  <si>
    <t xml:space="preserve">Целевой показатель 1.2. "Количество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t>
  </si>
  <si>
    <t>единиц</t>
  </si>
  <si>
    <t>Целевой показатель 1.3. "Количество семей, повысивших уровень благоустройства домовладений"</t>
  </si>
  <si>
    <t>семей</t>
  </si>
  <si>
    <t>Целевой показатель 1.4 "Количество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t>
  </si>
  <si>
    <t xml:space="preserve">Целевой показатель 2.1. "Уровень занятости сельского населения трудоспособного возраста" </t>
  </si>
  <si>
    <t xml:space="preserve">Целевой показатель 2.2 "Уровень безработицы сельского населения трудоспособного возраста" </t>
  </si>
  <si>
    <t>Целевой показатель 2.3 "Численность работников,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t>
  </si>
  <si>
    <t>человек</t>
  </si>
  <si>
    <t xml:space="preserve">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t>
  </si>
  <si>
    <t xml:space="preserve">Целевой показатель 3.1 "Ввод в действие локальных водопроводов" </t>
  </si>
  <si>
    <t>км</t>
  </si>
  <si>
    <t xml:space="preserve">Целевой показатель 3.3 "Количество реализованных проектов по благоустройству на сельских территориях" </t>
  </si>
  <si>
    <t xml:space="preserve">Целевой показатель 3.2 "Ввод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t>
  </si>
  <si>
    <t>Целевой показатель 3.4 Уровень технической готовности объекта</t>
  </si>
  <si>
    <t>процент</t>
  </si>
  <si>
    <t>Целевой показатель 3.5 Количество реализуемых проектов комплексного развития сельских территорий</t>
  </si>
  <si>
    <t xml:space="preserve">завершено 5 проектов 
- с. Репное Балашовского района (строительство пристройки к школе);
- с. Малоперекопное Балаковского района (строительство сети водоснабжения и газопотребления с котлом наружного применения, капитальный ремонт спортивного зала, приобретение акустического и светового оборудования);
- с. Наумовка Балаковского района (строительство сети водоснабжения, капитальный ремонт спортивного зала);
- с. Ивантеевка (капитальный ремонт школы и гимназии, капитальное строительство сети газоснабжения, устройство универсальной спортивной игровой площадки); 
- с. Чернава Ивантеевского района (газификация жилой зоны, капитальный ремонт школы).
</t>
  </si>
  <si>
    <t>построение (приобретение) 1150,8 кв. метров оборудованного всеми видами благоустройства жилья</t>
  </si>
  <si>
    <t>улучшение жилищных условий 18 семей, проживающих на сельских территориях</t>
  </si>
  <si>
    <t>достижение уровня занятости сельского населения трудоспособного возраста до 48,4%</t>
  </si>
  <si>
    <t>реализация 26 проектов по благоустройству сельских территорий</t>
  </si>
  <si>
    <t>уровень безработицы сельского населения трудоспособного возраста (в возрасте 15 лет и старше) не более 8,66 % в 2022 году</t>
  </si>
  <si>
    <t>обеспечение уровня занятости сельского населения трудоспособного возраста (в возрасте 15 лет и старше) не менее 48,4 % в 2022 году</t>
  </si>
  <si>
    <t xml:space="preserve">обеспечение ввода в эксплуатацию не менее 2,2 км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t>
  </si>
  <si>
    <t>произведенных за I квартал 2022 года за счет соответствующих источников финансового обеспечения</t>
  </si>
  <si>
    <t xml:space="preserve">Сведения
о достижении значений показателей государственной программы Саратовской области 
«Комплексное развитие сельских территорий» за  1 квартал 2022 года
</t>
  </si>
  <si>
    <t xml:space="preserve">Сведения
о выполнении проектов (программ), мероприятий проектов (программ), ведомственных целевых программ,
мероприятий и контрольных событий подпрограмм государственной программы Саратовской области 
«Комплексное развитие сельских территорий» за  1 квартал 2022 года
</t>
  </si>
</sst>
</file>

<file path=xl/styles.xml><?xml version="1.0" encoding="utf-8"?>
<styleSheet xmlns="http://schemas.openxmlformats.org/spreadsheetml/2006/main">
  <numFmts count="2">
    <numFmt numFmtId="164" formatCode="0.0"/>
    <numFmt numFmtId="165" formatCode="_-* #,##0.00\ _₽_-;\-* #,##0.00\ _₽_-;_-* \-??\ _₽_-;_-@_-"/>
  </numFmts>
  <fonts count="40">
    <font>
      <sz val="11"/>
      <color rgb="FF000000"/>
      <name val="Calibri"/>
      <family val="2"/>
      <charset val="204"/>
    </font>
    <font>
      <sz val="11"/>
      <color rgb="FF000000"/>
      <name val="Times New Roman"/>
      <family val="1"/>
      <charset val="204"/>
    </font>
    <font>
      <b/>
      <sz val="24"/>
      <color rgb="FF000000"/>
      <name val="Times New Roman"/>
      <family val="1"/>
      <charset val="204"/>
    </font>
    <font>
      <b/>
      <sz val="11"/>
      <color rgb="FF000000"/>
      <name val="Times New Roman"/>
      <family val="1"/>
      <charset val="204"/>
    </font>
    <font>
      <sz val="14"/>
      <color rgb="FF000000"/>
      <name val="Times New Roman"/>
      <family val="1"/>
      <charset val="204"/>
    </font>
    <font>
      <b/>
      <sz val="22"/>
      <color rgb="FF000000"/>
      <name val="Times New Roman"/>
      <family val="1"/>
      <charset val="204"/>
    </font>
    <font>
      <b/>
      <sz val="14"/>
      <color rgb="FF000000"/>
      <name val="Times New Roman"/>
      <family val="1"/>
      <charset val="204"/>
    </font>
    <font>
      <sz val="10"/>
      <color rgb="FF000000"/>
      <name val="Arial"/>
      <family val="2"/>
      <charset val="204"/>
    </font>
    <font>
      <b/>
      <sz val="14"/>
      <color rgb="FF00000A"/>
      <name val="Times New Roman"/>
      <family val="1"/>
      <charset val="204"/>
    </font>
    <font>
      <b/>
      <sz val="11"/>
      <color rgb="FF00000A"/>
      <name val="Times New Roman"/>
      <family val="1"/>
      <charset val="204"/>
    </font>
    <font>
      <b/>
      <sz val="12"/>
      <color rgb="FF00000A"/>
      <name val="Times New Roman"/>
      <family val="1"/>
      <charset val="204"/>
    </font>
    <font>
      <b/>
      <sz val="11"/>
      <name val="Times New Roman"/>
      <family val="1"/>
      <charset val="204"/>
    </font>
    <font>
      <b/>
      <sz val="13"/>
      <color rgb="FF000000"/>
      <name val="Times New Roman"/>
      <family val="1"/>
      <charset val="204"/>
    </font>
    <font>
      <sz val="13"/>
      <color rgb="FF000000"/>
      <name val="Times New Roman"/>
      <family val="1"/>
      <charset val="204"/>
    </font>
    <font>
      <sz val="11"/>
      <name val="Times New Roman"/>
      <family val="1"/>
      <charset val="204"/>
    </font>
    <font>
      <sz val="13"/>
      <name val="Times New Roman"/>
      <family val="1"/>
      <charset val="204"/>
    </font>
    <font>
      <sz val="13"/>
      <color rgb="FF000000"/>
      <name val="Calibri"/>
      <family val="2"/>
      <charset val="204"/>
    </font>
    <font>
      <b/>
      <sz val="13"/>
      <name val="Times New Roman"/>
      <family val="1"/>
      <charset val="204"/>
    </font>
    <font>
      <sz val="11"/>
      <name val="Calibri"/>
      <family val="2"/>
      <charset val="204"/>
    </font>
    <font>
      <sz val="10.5"/>
      <name val="Times New Roman"/>
      <family val="1"/>
      <charset val="204"/>
    </font>
    <font>
      <b/>
      <sz val="10.5"/>
      <name val="Times New Roman"/>
      <family val="1"/>
      <charset val="204"/>
    </font>
    <font>
      <sz val="9"/>
      <name val="Times New Roman"/>
      <family val="1"/>
      <charset val="204"/>
    </font>
    <font>
      <b/>
      <sz val="11"/>
      <color rgb="FF0000FF"/>
      <name val="Times New Roman"/>
      <family val="1"/>
      <charset val="204"/>
    </font>
    <font>
      <sz val="11"/>
      <color rgb="FF808080"/>
      <name val="Calibri"/>
      <family val="2"/>
      <charset val="204"/>
    </font>
    <font>
      <sz val="11"/>
      <color rgb="FFFF0000"/>
      <name val="Calibri"/>
      <family val="2"/>
      <charset val="204"/>
    </font>
    <font>
      <b/>
      <sz val="11"/>
      <color rgb="FF808080"/>
      <name val="Times New Roman"/>
      <family val="1"/>
      <charset val="204"/>
    </font>
    <font>
      <b/>
      <sz val="11"/>
      <name val="Calibri"/>
      <family val="2"/>
      <charset val="204"/>
    </font>
    <font>
      <sz val="11"/>
      <color rgb="FF808080"/>
      <name val="Times New Roman"/>
      <family val="1"/>
      <charset val="204"/>
    </font>
    <font>
      <sz val="11"/>
      <color rgb="FFFF0000"/>
      <name val="Times New Roman"/>
      <family val="1"/>
      <charset val="204"/>
    </font>
    <font>
      <b/>
      <sz val="12"/>
      <name val="Times New Roman"/>
      <family val="1"/>
      <charset val="204"/>
    </font>
    <font>
      <b/>
      <sz val="9"/>
      <name val="Times New Roman"/>
      <family val="1"/>
      <charset val="204"/>
    </font>
    <font>
      <b/>
      <sz val="9"/>
      <name val="Tahoma"/>
      <family val="2"/>
    </font>
    <font>
      <b/>
      <sz val="8"/>
      <name val="Times New Roman"/>
      <family val="1"/>
      <charset val="204"/>
    </font>
    <font>
      <b/>
      <sz val="10"/>
      <name val="Times New Roman"/>
      <family val="1"/>
      <charset val="204"/>
    </font>
    <font>
      <sz val="12"/>
      <name val="Calibri"/>
      <family val="2"/>
      <charset val="204"/>
    </font>
    <font>
      <sz val="10"/>
      <name val="Times New Roman"/>
      <family val="1"/>
      <charset val="204"/>
    </font>
    <font>
      <sz val="12"/>
      <name val="Times New Roman"/>
      <family val="1"/>
      <charset val="204"/>
    </font>
    <font>
      <b/>
      <sz val="12"/>
      <color rgb="FF000000"/>
      <name val="Times New Roman"/>
      <family val="1"/>
      <charset val="204"/>
    </font>
    <font>
      <sz val="12"/>
      <color rgb="FF000000"/>
      <name val="Times New Roman"/>
      <family val="1"/>
      <charset val="204"/>
    </font>
    <font>
      <sz val="11"/>
      <color rgb="FF000000"/>
      <name val="Calibri"/>
      <family val="2"/>
      <charset val="204"/>
    </font>
  </fonts>
  <fills count="6">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D9D9D9"/>
        <bgColor rgb="FFC0C0C0"/>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6">
    <xf numFmtId="0" fontId="0" fillId="0" borderId="0"/>
    <xf numFmtId="165" fontId="39" fillId="0" borderId="0" applyBorder="0" applyProtection="0"/>
    <xf numFmtId="9" fontId="39" fillId="0" borderId="0" applyBorder="0" applyProtection="0"/>
    <xf numFmtId="0" fontId="39" fillId="0" borderId="0"/>
    <xf numFmtId="0" fontId="39" fillId="0" borderId="0"/>
    <xf numFmtId="0" fontId="39" fillId="0" borderId="0"/>
  </cellStyleXfs>
  <cellXfs count="336">
    <xf numFmtId="0" fontId="0" fillId="0" borderId="0" xfId="0"/>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1" fillId="0" borderId="0" xfId="0" applyFont="1"/>
    <xf numFmtId="0" fontId="2" fillId="0" borderId="0" xfId="0" applyFont="1" applyAlignment="1" applyProtection="1">
      <alignment horizontal="left"/>
      <protection locked="0"/>
    </xf>
    <xf numFmtId="0" fontId="3" fillId="0" borderId="0" xfId="0" applyFont="1" applyProtection="1">
      <protection locked="0"/>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pplyProtection="1">
      <alignment horizontal="left"/>
      <protection locked="0"/>
    </xf>
    <xf numFmtId="0" fontId="6" fillId="0" borderId="0" xfId="0" applyFont="1" applyAlignment="1">
      <alignment horizontal="center"/>
    </xf>
    <xf numFmtId="0" fontId="7" fillId="0" borderId="0" xfId="0" applyFont="1" applyAlignment="1">
      <alignment horizontal="left"/>
    </xf>
    <xf numFmtId="0" fontId="8" fillId="0" borderId="0" xfId="0" applyFont="1" applyAlignment="1" applyProtection="1">
      <protection locked="0"/>
    </xf>
    <xf numFmtId="0" fontId="9" fillId="0" borderId="0" xfId="0" applyFont="1" applyAlignment="1" applyProtection="1">
      <protection locked="0"/>
    </xf>
    <xf numFmtId="0" fontId="8" fillId="0" borderId="0" xfId="0" applyFont="1" applyAlignment="1" applyProtection="1">
      <alignment horizontal="center"/>
      <protection locked="0"/>
    </xf>
    <xf numFmtId="0" fontId="10" fillId="0" borderId="0" xfId="0" applyFont="1" applyAlignment="1">
      <alignment horizontal="center"/>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3" fillId="0" borderId="2"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164" fontId="15"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xf>
    <xf numFmtId="2" fontId="15" fillId="0" borderId="1" xfId="0" applyNumberFormat="1" applyFont="1" applyBorder="1" applyAlignment="1" applyProtection="1">
      <alignment horizontal="center" vertical="center" wrapText="1"/>
      <protection locked="0"/>
    </xf>
    <xf numFmtId="164" fontId="14" fillId="0" borderId="1" xfId="0" applyNumberFormat="1" applyFont="1" applyBorder="1" applyAlignment="1" applyProtection="1">
      <alignment horizontal="left" vertical="center" wrapText="1"/>
      <protection locked="0"/>
    </xf>
    <xf numFmtId="164" fontId="18" fillId="0" borderId="1" xfId="0" applyNumberFormat="1" applyFont="1" applyBorder="1" applyAlignment="1" applyProtection="1">
      <alignment horizontal="left" vertical="center"/>
      <protection locked="0"/>
    </xf>
    <xf numFmtId="164" fontId="14" fillId="0" borderId="3" xfId="0" applyNumberFormat="1" applyFont="1" applyBorder="1" applyAlignment="1" applyProtection="1">
      <alignment horizontal="left" vertical="center" wrapText="1"/>
      <protection locked="0"/>
    </xf>
    <xf numFmtId="164" fontId="15" fillId="0" borderId="3"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left" vertical="center"/>
      <protection locked="0"/>
    </xf>
    <xf numFmtId="164" fontId="15"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3" fillId="0" borderId="1" xfId="0" applyNumberFormat="1" applyFont="1" applyBorder="1" applyAlignment="1" applyProtection="1">
      <alignment horizontal="center"/>
      <protection locked="0"/>
    </xf>
    <xf numFmtId="0" fontId="1" fillId="0" borderId="0" xfId="0" applyFont="1" applyAlignment="1">
      <alignment horizontal="left"/>
    </xf>
    <xf numFmtId="0" fontId="14" fillId="0" borderId="0" xfId="0" applyFont="1" applyAlignment="1">
      <alignment vertical="center"/>
    </xf>
    <xf numFmtId="0" fontId="14" fillId="0" borderId="0" xfId="0" applyFont="1" applyAlignment="1">
      <alignment horizontal="center" vertical="center"/>
    </xf>
    <xf numFmtId="0" fontId="19"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right"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vertical="center" wrapText="1"/>
    </xf>
    <xf numFmtId="0" fontId="20" fillId="0" borderId="0" xfId="0" applyFont="1" applyBorder="1" applyAlignment="1">
      <alignment vertical="center" wrapText="1"/>
    </xf>
    <xf numFmtId="0" fontId="21" fillId="0" borderId="1" xfId="0" applyFont="1" applyBorder="1" applyAlignment="1">
      <alignment horizontal="center" vertical="center" wrapText="1"/>
    </xf>
    <xf numFmtId="0" fontId="21" fillId="0" borderId="0" xfId="0" applyFont="1" applyAlignment="1">
      <alignment vertical="center" wrapText="1"/>
    </xf>
    <xf numFmtId="0" fontId="21" fillId="0" borderId="0" xfId="0" applyFont="1" applyBorder="1" applyAlignment="1">
      <alignment vertical="center" wrapText="1"/>
    </xf>
    <xf numFmtId="164" fontId="14" fillId="0" borderId="1" xfId="0" applyNumberFormat="1" applyFont="1" applyBorder="1" applyAlignment="1">
      <alignment horizontal="center" vertical="top" wrapText="1"/>
    </xf>
    <xf numFmtId="164" fontId="19" fillId="0" borderId="1" xfId="0" applyNumberFormat="1" applyFont="1" applyBorder="1" applyAlignment="1">
      <alignment vertical="center" wrapText="1"/>
    </xf>
    <xf numFmtId="164" fontId="14" fillId="0" borderId="1" xfId="0" applyNumberFormat="1" applyFont="1" applyBorder="1" applyAlignment="1">
      <alignment vertical="center" wrapText="1"/>
    </xf>
    <xf numFmtId="164" fontId="14" fillId="0" borderId="1" xfId="0" applyNumberFormat="1" applyFont="1" applyBorder="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vertical="center" wrapText="1"/>
    </xf>
    <xf numFmtId="0" fontId="14" fillId="0" borderId="0" xfId="0" applyFont="1" applyBorder="1" applyAlignment="1">
      <alignment vertical="center" wrapText="1"/>
    </xf>
    <xf numFmtId="164" fontId="14" fillId="2" borderId="1" xfId="0" applyNumberFormat="1" applyFont="1" applyFill="1" applyBorder="1" applyAlignment="1">
      <alignment vertical="center" wrapText="1"/>
    </xf>
    <xf numFmtId="0" fontId="11" fillId="0" borderId="0" xfId="0" applyFont="1" applyAlignment="1">
      <alignment vertical="center" wrapText="1"/>
    </xf>
    <xf numFmtId="0" fontId="11" fillId="0" borderId="0" xfId="0" applyFont="1" applyBorder="1" applyAlignment="1">
      <alignment vertical="center" wrapText="1"/>
    </xf>
    <xf numFmtId="164" fontId="11" fillId="0" borderId="1" xfId="0" applyNumberFormat="1" applyFont="1" applyBorder="1" applyAlignment="1">
      <alignment vertical="center" wrapText="1"/>
    </xf>
    <xf numFmtId="0" fontId="14" fillId="0" borderId="0" xfId="0" applyFont="1" applyBorder="1" applyAlignment="1">
      <alignment horizontal="left" vertical="top" wrapText="1"/>
    </xf>
    <xf numFmtId="0" fontId="14" fillId="0" borderId="3" xfId="0" applyFont="1" applyBorder="1" applyAlignment="1">
      <alignment horizontal="left" vertical="top" wrapText="1"/>
    </xf>
    <xf numFmtId="164" fontId="14" fillId="0" borderId="2" xfId="0" applyNumberFormat="1" applyFont="1" applyBorder="1" applyAlignment="1">
      <alignment horizontal="center" vertical="top" wrapText="1"/>
    </xf>
    <xf numFmtId="164" fontId="14" fillId="0" borderId="2" xfId="0" applyNumberFormat="1" applyFont="1" applyBorder="1" applyAlignment="1">
      <alignment vertical="center" wrapText="1"/>
    </xf>
    <xf numFmtId="164" fontId="14" fillId="0" borderId="2" xfId="0" applyNumberFormat="1" applyFont="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xf numFmtId="164" fontId="19" fillId="2" borderId="1" xfId="0" applyNumberFormat="1" applyFont="1" applyFill="1" applyBorder="1" applyAlignment="1">
      <alignment vertical="center" wrapText="1"/>
    </xf>
    <xf numFmtId="164" fontId="14" fillId="2" borderId="1" xfId="0" applyNumberFormat="1" applyFont="1" applyFill="1" applyBorder="1" applyAlignment="1">
      <alignment horizontal="center" vertical="center" wrapText="1"/>
    </xf>
    <xf numFmtId="0" fontId="14" fillId="0" borderId="0" xfId="0" applyFont="1"/>
    <xf numFmtId="164" fontId="14" fillId="2" borderId="1" xfId="0" applyNumberFormat="1" applyFont="1" applyFill="1" applyBorder="1"/>
    <xf numFmtId="164" fontId="14" fillId="0" borderId="0" xfId="0" applyNumberFormat="1" applyFont="1"/>
    <xf numFmtId="164" fontId="14" fillId="2" borderId="0" xfId="0" applyNumberFormat="1" applyFont="1" applyFill="1"/>
    <xf numFmtId="0" fontId="18" fillId="0" borderId="0" xfId="0" applyFont="1" applyAlignment="1">
      <alignment horizontal="left"/>
    </xf>
    <xf numFmtId="0" fontId="18" fillId="0" borderId="0" xfId="0" applyFont="1"/>
    <xf numFmtId="0" fontId="23" fillId="0" borderId="0" xfId="0" applyFont="1"/>
    <xf numFmtId="0" fontId="24" fillId="0" borderId="0" xfId="0" applyFont="1"/>
    <xf numFmtId="0" fontId="25" fillId="0" borderId="1" xfId="0" applyFont="1" applyBorder="1" applyAlignment="1">
      <alignment horizontal="center" vertical="top" wrapText="1"/>
    </xf>
    <xf numFmtId="0" fontId="26" fillId="0" borderId="0" xfId="0" applyFont="1"/>
    <xf numFmtId="0" fontId="1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4" fillId="2" borderId="3" xfId="0" applyFont="1" applyFill="1" applyBorder="1" applyAlignment="1">
      <alignment vertical="top" wrapText="1"/>
    </xf>
    <xf numFmtId="0" fontId="14" fillId="0" borderId="3" xfId="0" applyFont="1" applyBorder="1" applyAlignment="1">
      <alignment horizontal="center" vertical="top" wrapText="1"/>
    </xf>
    <xf numFmtId="9" fontId="14" fillId="0" borderId="3" xfId="2" applyFont="1" applyBorder="1" applyAlignment="1" applyProtection="1">
      <alignment horizontal="center" vertical="top" wrapText="1"/>
    </xf>
    <xf numFmtId="164" fontId="27" fillId="0" borderId="1" xfId="0" applyNumberFormat="1" applyFont="1" applyBorder="1" applyAlignment="1">
      <alignment horizontal="center" vertical="top" wrapText="1"/>
    </xf>
    <xf numFmtId="1" fontId="27" fillId="0" borderId="1" xfId="0" applyNumberFormat="1" applyFont="1" applyBorder="1" applyAlignment="1">
      <alignment horizontal="center" vertical="top"/>
    </xf>
    <xf numFmtId="0" fontId="0" fillId="2" borderId="6" xfId="0" applyFill="1" applyBorder="1" applyAlignment="1">
      <alignment wrapText="1"/>
    </xf>
    <xf numFmtId="0" fontId="0" fillId="0" borderId="6" xfId="0" applyBorder="1" applyAlignment="1"/>
    <xf numFmtId="0" fontId="19" fillId="0" borderId="6" xfId="0" applyFont="1" applyBorder="1" applyAlignment="1">
      <alignment vertical="top" wrapText="1"/>
    </xf>
    <xf numFmtId="0" fontId="27" fillId="0" borderId="1" xfId="0" applyFont="1" applyBorder="1" applyAlignment="1">
      <alignment horizontal="center" vertical="top" wrapText="1"/>
    </xf>
    <xf numFmtId="0" fontId="0" fillId="2" borderId="2" xfId="0" applyFill="1" applyBorder="1" applyAlignment="1">
      <alignment wrapText="1"/>
    </xf>
    <xf numFmtId="0" fontId="0" fillId="0" borderId="2" xfId="0" applyBorder="1" applyAlignment="1"/>
    <xf numFmtId="0" fontId="28" fillId="0" borderId="1" xfId="0" applyFont="1" applyBorder="1" applyAlignment="1">
      <alignment horizontal="center" vertical="top" wrapText="1"/>
    </xf>
    <xf numFmtId="1" fontId="27" fillId="0" borderId="1" xfId="0" applyNumberFormat="1" applyFont="1" applyBorder="1" applyAlignment="1">
      <alignment horizontal="center" vertical="top" wrapText="1"/>
    </xf>
    <xf numFmtId="0" fontId="27" fillId="3" borderId="1" xfId="0" applyFont="1" applyFill="1" applyBorder="1" applyAlignment="1">
      <alignment horizontal="center" vertical="top" wrapText="1"/>
    </xf>
    <xf numFmtId="1" fontId="27" fillId="3" borderId="1" xfId="0" applyNumberFormat="1" applyFont="1" applyFill="1" applyBorder="1" applyAlignment="1">
      <alignment horizontal="center" vertical="top"/>
    </xf>
    <xf numFmtId="1" fontId="14" fillId="0" borderId="1" xfId="0" applyNumberFormat="1" applyFont="1" applyBorder="1" applyAlignment="1">
      <alignment horizontal="center" vertical="top" wrapText="1"/>
    </xf>
    <xf numFmtId="0" fontId="14" fillId="0" borderId="3" xfId="0" applyFont="1" applyBorder="1" applyAlignment="1">
      <alignment vertical="center" wrapText="1"/>
    </xf>
    <xf numFmtId="0" fontId="14" fillId="0" borderId="6" xfId="0" applyFont="1" applyBorder="1" applyAlignment="1">
      <alignment vertical="center" wrapText="1"/>
    </xf>
    <xf numFmtId="0" fontId="14" fillId="2" borderId="1" xfId="0" applyFont="1" applyFill="1" applyBorder="1" applyAlignment="1">
      <alignment vertical="top" wrapText="1"/>
    </xf>
    <xf numFmtId="1" fontId="14" fillId="0" borderId="3" xfId="0" applyNumberFormat="1" applyFont="1" applyBorder="1" applyAlignment="1">
      <alignment horizontal="center" vertical="top" wrapText="1"/>
    </xf>
    <xf numFmtId="0" fontId="14" fillId="2" borderId="2" xfId="0" applyFont="1" applyFill="1" applyBorder="1" applyAlignment="1">
      <alignment vertical="top" wrapText="1"/>
    </xf>
    <xf numFmtId="0" fontId="14" fillId="0" borderId="2" xfId="0" applyFont="1" applyBorder="1" applyAlignment="1">
      <alignment vertical="center" wrapText="1"/>
    </xf>
    <xf numFmtId="2" fontId="14" fillId="0" borderId="1" xfId="0" applyNumberFormat="1" applyFont="1" applyBorder="1" applyAlignment="1">
      <alignment horizontal="center" vertical="top" wrapText="1"/>
    </xf>
    <xf numFmtId="1" fontId="27" fillId="3" borderId="1" xfId="0" applyNumberFormat="1" applyFont="1" applyFill="1" applyBorder="1" applyAlignment="1">
      <alignment horizontal="center" vertical="top" wrapText="1"/>
    </xf>
    <xf numFmtId="0" fontId="28" fillId="3" borderId="1" xfId="0" applyFont="1" applyFill="1" applyBorder="1" applyAlignment="1">
      <alignment horizontal="center" vertical="top" wrapText="1"/>
    </xf>
    <xf numFmtId="0" fontId="18" fillId="0" borderId="0" xfId="0" applyFont="1" applyAlignment="1">
      <alignment vertical="top" wrapText="1"/>
    </xf>
    <xf numFmtId="0" fontId="18" fillId="0" borderId="9" xfId="0" applyFont="1" applyBorder="1" applyAlignment="1">
      <alignment vertical="top" wrapText="1"/>
    </xf>
    <xf numFmtId="0" fontId="30" fillId="0" borderId="1" xfId="0" applyFont="1" applyBorder="1" applyAlignment="1">
      <alignment horizontal="center" vertical="top" wrapText="1"/>
    </xf>
    <xf numFmtId="0" fontId="30" fillId="2" borderId="1" xfId="0" applyFont="1" applyFill="1" applyBorder="1" applyAlignment="1">
      <alignment horizontal="center" vertical="top" wrapText="1"/>
    </xf>
    <xf numFmtId="0" fontId="30" fillId="4" borderId="1" xfId="0" applyFont="1" applyFill="1" applyBorder="1" applyAlignment="1">
      <alignment horizontal="center" vertical="top" wrapText="1"/>
    </xf>
    <xf numFmtId="0" fontId="18" fillId="0" borderId="10" xfId="0" applyFont="1" applyBorder="1" applyAlignment="1">
      <alignment vertical="top" wrapText="1"/>
    </xf>
    <xf numFmtId="0" fontId="30" fillId="2" borderId="1" xfId="0" applyFont="1" applyFill="1" applyBorder="1" applyAlignment="1">
      <alignment horizontal="right" vertical="top" wrapText="1"/>
    </xf>
    <xf numFmtId="0" fontId="30" fillId="0" borderId="1" xfId="0" applyFont="1" applyBorder="1" applyAlignment="1">
      <alignment horizontal="right" vertical="top" wrapText="1"/>
    </xf>
    <xf numFmtId="0" fontId="33" fillId="0" borderId="11" xfId="0" applyFont="1" applyBorder="1" applyAlignment="1">
      <alignment horizontal="center" vertical="top" wrapText="1"/>
    </xf>
    <xf numFmtId="0" fontId="33" fillId="0" borderId="1" xfId="0" applyFont="1" applyBorder="1" applyAlignment="1">
      <alignment horizontal="center" vertical="top" wrapText="1"/>
    </xf>
    <xf numFmtId="0" fontId="33" fillId="4" borderId="1" xfId="0" applyFont="1" applyFill="1" applyBorder="1" applyAlignment="1">
      <alignment horizontal="center" vertical="top" wrapText="1"/>
    </xf>
    <xf numFmtId="0" fontId="34" fillId="0" borderId="10" xfId="0" applyFont="1" applyBorder="1" applyAlignment="1">
      <alignment vertical="top" wrapText="1"/>
    </xf>
    <xf numFmtId="49" fontId="33" fillId="0" borderId="11" xfId="0" applyNumberFormat="1" applyFont="1" applyBorder="1" applyAlignment="1">
      <alignment horizontal="center" vertical="top" wrapText="1"/>
    </xf>
    <xf numFmtId="49" fontId="33" fillId="0" borderId="13" xfId="0" applyNumberFormat="1" applyFont="1" applyBorder="1" applyAlignment="1">
      <alignment horizontal="center" vertical="top" wrapText="1"/>
    </xf>
    <xf numFmtId="0" fontId="29" fillId="0" borderId="10" xfId="0" applyFont="1" applyBorder="1" applyAlignment="1">
      <alignment horizontal="center" vertical="top" wrapText="1"/>
    </xf>
    <xf numFmtId="0" fontId="35" fillId="0" borderId="13" xfId="0" applyFont="1" applyBorder="1" applyAlignment="1">
      <alignment vertical="top" wrapText="1"/>
    </xf>
    <xf numFmtId="0" fontId="35" fillId="0" borderId="14" xfId="0" applyFont="1" applyBorder="1" applyAlignment="1">
      <alignment vertical="top" wrapText="1"/>
    </xf>
    <xf numFmtId="0" fontId="21" fillId="4" borderId="1" xfId="0" applyFont="1" applyFill="1" applyBorder="1" applyAlignment="1">
      <alignment horizontal="center" vertical="top" wrapText="1"/>
    </xf>
    <xf numFmtId="0" fontId="21" fillId="0" borderId="1" xfId="0" applyFont="1" applyBorder="1" applyAlignment="1">
      <alignment horizontal="center" vertical="top" wrapText="1"/>
    </xf>
    <xf numFmtId="0" fontId="18" fillId="0" borderId="10" xfId="0" applyFont="1" applyBorder="1" applyAlignment="1">
      <alignment vertical="top" wrapText="1"/>
    </xf>
    <xf numFmtId="0" fontId="18" fillId="0" borderId="0" xfId="0" applyFont="1" applyAlignment="1">
      <alignment vertical="top" wrapText="1"/>
    </xf>
    <xf numFmtId="0" fontId="18" fillId="0" borderId="11" xfId="0" applyFont="1" applyBorder="1" applyAlignment="1">
      <alignment vertical="top" wrapText="1"/>
    </xf>
    <xf numFmtId="0" fontId="18" fillId="0" borderId="1" xfId="0" applyFont="1" applyBorder="1" applyAlignment="1">
      <alignment vertical="top" wrapText="1"/>
    </xf>
    <xf numFmtId="0" fontId="18" fillId="0" borderId="13" xfId="0" applyFont="1" applyBorder="1" applyAlignment="1">
      <alignment vertical="top" wrapText="1"/>
    </xf>
    <xf numFmtId="2" fontId="21" fillId="4" borderId="1" xfId="0" applyNumberFormat="1" applyFont="1" applyFill="1" applyBorder="1" applyAlignment="1">
      <alignment horizontal="center" vertical="top" wrapText="1"/>
    </xf>
    <xf numFmtId="0" fontId="26" fillId="0" borderId="11"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top" wrapText="1"/>
    </xf>
    <xf numFmtId="2" fontId="30" fillId="4" borderId="1" xfId="0" applyNumberFormat="1" applyFont="1" applyFill="1" applyBorder="1" applyAlignment="1">
      <alignment horizontal="center" vertical="top" wrapText="1"/>
    </xf>
    <xf numFmtId="0" fontId="26" fillId="0" borderId="10" xfId="0" applyFont="1" applyBorder="1" applyAlignment="1">
      <alignment horizontal="left" vertical="top" wrapText="1"/>
    </xf>
    <xf numFmtId="0" fontId="26" fillId="0" borderId="0" xfId="0" applyFont="1" applyAlignment="1">
      <alignment horizontal="left" vertical="top" wrapText="1"/>
    </xf>
    <xf numFmtId="49" fontId="33" fillId="0" borderId="13" xfId="0" applyNumberFormat="1" applyFont="1" applyBorder="1" applyAlignment="1">
      <alignment horizontal="center" vertical="top" wrapText="1"/>
    </xf>
    <xf numFmtId="0" fontId="26" fillId="0" borderId="11" xfId="0" applyFont="1" applyBorder="1" applyAlignment="1">
      <alignment vertical="top" wrapText="1"/>
    </xf>
    <xf numFmtId="0" fontId="26" fillId="4" borderId="1" xfId="0" applyFont="1" applyFill="1" applyBorder="1" applyAlignment="1">
      <alignment horizontal="center" vertical="top" wrapText="1"/>
    </xf>
    <xf numFmtId="0" fontId="26" fillId="0" borderId="10" xfId="0" applyFont="1" applyBorder="1" applyAlignment="1">
      <alignment vertical="top" wrapText="1"/>
    </xf>
    <xf numFmtId="0" fontId="26" fillId="0" borderId="0" xfId="0" applyFont="1" applyAlignment="1">
      <alignment vertical="top" wrapText="1"/>
    </xf>
    <xf numFmtId="1" fontId="30" fillId="4" borderId="1" xfId="0" applyNumberFormat="1" applyFont="1" applyFill="1" applyBorder="1" applyAlignment="1">
      <alignment horizontal="center" vertical="top" wrapText="1"/>
    </xf>
    <xf numFmtId="0" fontId="26" fillId="0" borderId="15" xfId="0" applyFont="1" applyBorder="1"/>
    <xf numFmtId="0" fontId="26" fillId="0" borderId="2" xfId="0" applyFont="1" applyBorder="1"/>
    <xf numFmtId="2" fontId="29" fillId="4" borderId="1" xfId="0" applyNumberFormat="1" applyFont="1" applyFill="1" applyBorder="1" applyAlignment="1">
      <alignment horizontal="center" vertical="top"/>
    </xf>
    <xf numFmtId="164" fontId="11" fillId="0" borderId="2" xfId="0" applyNumberFormat="1" applyFont="1" applyBorder="1" applyAlignment="1">
      <alignment horizontal="center" vertical="center"/>
    </xf>
    <xf numFmtId="2" fontId="29" fillId="0" borderId="1" xfId="0" applyNumberFormat="1" applyFont="1" applyBorder="1" applyAlignment="1">
      <alignment horizontal="center" vertical="center"/>
    </xf>
    <xf numFmtId="0" fontId="26" fillId="0" borderId="16" xfId="0" applyFont="1" applyBorder="1"/>
    <xf numFmtId="0" fontId="26" fillId="0" borderId="10" xfId="0" applyFont="1" applyBorder="1"/>
    <xf numFmtId="0" fontId="26" fillId="0" borderId="11" xfId="0" applyFont="1" applyBorder="1"/>
    <xf numFmtId="0" fontId="26" fillId="0" borderId="1" xfId="0" applyFont="1" applyBorder="1"/>
    <xf numFmtId="164" fontId="11" fillId="0" borderId="1" xfId="0" applyNumberFormat="1" applyFont="1" applyBorder="1" applyAlignment="1">
      <alignment horizontal="center" vertical="center"/>
    </xf>
    <xf numFmtId="0" fontId="26" fillId="4" borderId="1" xfId="0" applyFont="1" applyFill="1" applyBorder="1"/>
    <xf numFmtId="2" fontId="11" fillId="0" borderId="3" xfId="0" applyNumberFormat="1" applyFont="1" applyBorder="1" applyAlignment="1">
      <alignment horizontal="center" vertical="top"/>
    </xf>
    <xf numFmtId="164" fontId="11" fillId="0" borderId="3" xfId="0" applyNumberFormat="1" applyFont="1" applyBorder="1" applyAlignment="1">
      <alignment horizontal="center" vertical="top"/>
    </xf>
    <xf numFmtId="2" fontId="11" fillId="0" borderId="17" xfId="0" applyNumberFormat="1" applyFont="1" applyBorder="1" applyAlignment="1">
      <alignment horizontal="center" vertical="top"/>
    </xf>
    <xf numFmtId="1" fontId="29" fillId="4" borderId="1" xfId="0" applyNumberFormat="1" applyFont="1" applyFill="1" applyBorder="1" applyAlignment="1">
      <alignment horizontal="center" vertical="top"/>
    </xf>
    <xf numFmtId="0" fontId="26" fillId="0" borderId="12" xfId="0" applyFont="1" applyBorder="1"/>
    <xf numFmtId="0" fontId="30" fillId="0" borderId="3" xfId="0" applyFont="1" applyBorder="1" applyAlignment="1">
      <alignment horizontal="left" vertical="top" wrapText="1"/>
    </xf>
    <xf numFmtId="0" fontId="18" fillId="0" borderId="15" xfId="0" applyFont="1" applyBorder="1"/>
    <xf numFmtId="0" fontId="33" fillId="0" borderId="1" xfId="0" applyFont="1" applyBorder="1" applyAlignment="1">
      <alignment horizontal="left" vertical="top" wrapText="1"/>
    </xf>
    <xf numFmtId="0" fontId="18" fillId="0" borderId="1" xfId="0" applyFont="1" applyBorder="1"/>
    <xf numFmtId="164" fontId="36" fillId="0" borderId="1" xfId="0" applyNumberFormat="1" applyFont="1" applyBorder="1" applyAlignment="1">
      <alignment horizontal="center" vertical="center"/>
    </xf>
    <xf numFmtId="0" fontId="18" fillId="0" borderId="1" xfId="0" applyFont="1" applyBorder="1" applyAlignment="1">
      <alignment vertical="top"/>
    </xf>
    <xf numFmtId="0" fontId="18" fillId="0" borderId="10" xfId="0" applyFont="1" applyBorder="1"/>
    <xf numFmtId="0" fontId="18" fillId="0" borderId="11" xfId="0" applyFont="1" applyBorder="1"/>
    <xf numFmtId="1" fontId="11" fillId="4" borderId="3" xfId="0" applyNumberFormat="1" applyFont="1" applyFill="1" applyBorder="1" applyAlignment="1">
      <alignment horizontal="center" vertical="top"/>
    </xf>
    <xf numFmtId="1" fontId="29" fillId="4" borderId="1" xfId="0" applyNumberFormat="1" applyFont="1" applyFill="1" applyBorder="1" applyAlignment="1">
      <alignment horizontal="center" vertical="center"/>
    </xf>
    <xf numFmtId="1" fontId="11" fillId="4" borderId="17" xfId="0" applyNumberFormat="1" applyFont="1" applyFill="1" applyBorder="1" applyAlignment="1">
      <alignment horizontal="center" vertical="top"/>
    </xf>
    <xf numFmtId="0" fontId="18" fillId="0" borderId="18" xfId="0" applyFont="1" applyBorder="1"/>
    <xf numFmtId="0" fontId="33" fillId="0" borderId="19" xfId="0" applyFont="1" applyBorder="1" applyAlignment="1">
      <alignment horizontal="left" vertical="top" wrapText="1"/>
    </xf>
    <xf numFmtId="49" fontId="33" fillId="0" borderId="15" xfId="0" applyNumberFormat="1" applyFont="1" applyBorder="1" applyAlignment="1">
      <alignment horizontal="center" vertical="top" wrapText="1"/>
    </xf>
    <xf numFmtId="49" fontId="33" fillId="0" borderId="11" xfId="0" applyNumberFormat="1" applyFont="1" applyBorder="1" applyAlignment="1">
      <alignment horizontal="center" vertical="top" wrapText="1"/>
    </xf>
    <xf numFmtId="0" fontId="18" fillId="4" borderId="0" xfId="0" applyFont="1" applyFill="1" applyAlignment="1">
      <alignment vertical="top" wrapText="1"/>
    </xf>
    <xf numFmtId="1" fontId="11" fillId="0" borderId="2" xfId="0" applyNumberFormat="1" applyFont="1" applyBorder="1" applyAlignment="1">
      <alignment horizontal="center" vertical="center"/>
    </xf>
    <xf numFmtId="2" fontId="11" fillId="0" borderId="2" xfId="0" applyNumberFormat="1" applyFont="1" applyBorder="1" applyAlignment="1">
      <alignment horizontal="center" vertical="center"/>
    </xf>
    <xf numFmtId="164" fontId="11" fillId="4" borderId="3" xfId="0" applyNumberFormat="1" applyFont="1" applyFill="1" applyBorder="1" applyAlignment="1">
      <alignment horizontal="center" vertical="top"/>
    </xf>
    <xf numFmtId="164" fontId="11" fillId="4" borderId="17" xfId="0" applyNumberFormat="1" applyFont="1" applyFill="1" applyBorder="1" applyAlignment="1">
      <alignment horizontal="center" vertical="top"/>
    </xf>
    <xf numFmtId="1" fontId="11" fillId="4" borderId="1" xfId="0" applyNumberFormat="1" applyFont="1" applyFill="1" applyBorder="1" applyAlignment="1">
      <alignment horizontal="center" vertical="top"/>
    </xf>
    <xf numFmtId="0" fontId="26" fillId="0" borderId="18" xfId="0" applyFont="1" applyBorder="1"/>
    <xf numFmtId="0" fontId="30" fillId="0" borderId="19" xfId="0" applyFont="1" applyBorder="1" applyAlignment="1">
      <alignment horizontal="left" vertical="top" wrapText="1"/>
    </xf>
    <xf numFmtId="1" fontId="11" fillId="4" borderId="1" xfId="0" applyNumberFormat="1" applyFont="1" applyFill="1" applyBorder="1" applyAlignment="1">
      <alignment horizontal="center" vertical="center"/>
    </xf>
    <xf numFmtId="0" fontId="29" fillId="0" borderId="10" xfId="0" applyFont="1" applyBorder="1" applyAlignment="1">
      <alignment horizontal="center" vertical="top" wrapText="1"/>
    </xf>
    <xf numFmtId="1" fontId="21" fillId="4" borderId="1" xfId="0" applyNumberFormat="1" applyFont="1" applyFill="1" applyBorder="1" applyAlignment="1">
      <alignment horizontal="center" vertical="top" wrapText="1"/>
    </xf>
    <xf numFmtId="1" fontId="11" fillId="0" borderId="2" xfId="0" applyNumberFormat="1" applyFont="1" applyBorder="1" applyAlignment="1">
      <alignment horizontal="center" vertical="top"/>
    </xf>
    <xf numFmtId="2" fontId="11" fillId="0" borderId="2" xfId="0" applyNumberFormat="1" applyFont="1" applyBorder="1" applyAlignment="1">
      <alignment horizontal="center" vertical="top"/>
    </xf>
    <xf numFmtId="0" fontId="26" fillId="0" borderId="1" xfId="0" applyFont="1" applyBorder="1" applyAlignment="1">
      <alignment vertical="top"/>
    </xf>
    <xf numFmtId="1" fontId="18" fillId="0" borderId="0" xfId="0" applyNumberFormat="1" applyFont="1" applyAlignment="1">
      <alignment vertical="top" wrapText="1"/>
    </xf>
    <xf numFmtId="1" fontId="21" fillId="0" borderId="1" xfId="0" applyNumberFormat="1" applyFont="1" applyBorder="1" applyAlignment="1">
      <alignment horizontal="center" vertical="top" wrapText="1"/>
    </xf>
    <xf numFmtId="1" fontId="11" fillId="4" borderId="6" xfId="0" applyNumberFormat="1" applyFont="1" applyFill="1" applyBorder="1" applyAlignment="1">
      <alignment horizontal="center" vertical="top"/>
    </xf>
    <xf numFmtId="0" fontId="14" fillId="4" borderId="1" xfId="0" applyFont="1" applyFill="1" applyBorder="1" applyAlignment="1">
      <alignment vertical="top" wrapText="1"/>
    </xf>
    <xf numFmtId="0" fontId="14" fillId="0" borderId="1" xfId="0" applyFont="1" applyBorder="1" applyAlignment="1">
      <alignment vertical="top" wrapText="1"/>
    </xf>
    <xf numFmtId="164" fontId="11" fillId="0" borderId="1" xfId="0" applyNumberFormat="1" applyFont="1" applyBorder="1" applyAlignment="1">
      <alignment horizontal="center" vertical="top"/>
    </xf>
    <xf numFmtId="1" fontId="11" fillId="0" borderId="1" xfId="0" applyNumberFormat="1" applyFont="1" applyBorder="1" applyAlignment="1">
      <alignment horizontal="center" vertical="top"/>
    </xf>
    <xf numFmtId="0" fontId="26" fillId="0" borderId="12" xfId="0" applyFont="1" applyBorder="1" applyAlignment="1">
      <alignment vertical="top"/>
    </xf>
    <xf numFmtId="164" fontId="36" fillId="0" borderId="1" xfId="0" applyNumberFormat="1" applyFont="1" applyBorder="1" applyAlignment="1">
      <alignment horizontal="center" vertical="top"/>
    </xf>
    <xf numFmtId="0" fontId="30" fillId="0" borderId="11" xfId="0" applyFont="1" applyBorder="1" applyAlignment="1">
      <alignment horizontal="center" vertical="top" wrapText="1"/>
    </xf>
    <xf numFmtId="0" fontId="14" fillId="0" borderId="15" xfId="0" applyFont="1" applyBorder="1"/>
    <xf numFmtId="0" fontId="14" fillId="0" borderId="2" xfId="0" applyFont="1" applyBorder="1"/>
    <xf numFmtId="0" fontId="14" fillId="0" borderId="16" xfId="0" applyFont="1" applyBorder="1"/>
    <xf numFmtId="0" fontId="14" fillId="0" borderId="10" xfId="0" applyFont="1" applyBorder="1" applyAlignment="1">
      <alignment vertical="top" wrapText="1"/>
    </xf>
    <xf numFmtId="0" fontId="14" fillId="0" borderId="0" xfId="0" applyFont="1" applyAlignment="1">
      <alignment vertical="top" wrapText="1"/>
    </xf>
    <xf numFmtId="0" fontId="14" fillId="0" borderId="1" xfId="0" applyFont="1" applyBorder="1"/>
    <xf numFmtId="0" fontId="14" fillId="0" borderId="12" xfId="0" applyFont="1" applyBorder="1"/>
    <xf numFmtId="0" fontId="36" fillId="0" borderId="11" xfId="0" applyFont="1" applyBorder="1"/>
    <xf numFmtId="0" fontId="29" fillId="0" borderId="1" xfId="0" applyFont="1" applyBorder="1" applyAlignment="1">
      <alignment vertical="top" wrapText="1"/>
    </xf>
    <xf numFmtId="0" fontId="36" fillId="4" borderId="1" xfId="0" applyFont="1" applyFill="1" applyBorder="1" applyAlignment="1">
      <alignment horizontal="center" vertical="top" wrapText="1"/>
    </xf>
    <xf numFmtId="1" fontId="36" fillId="4" borderId="1" xfId="0" applyNumberFormat="1" applyFont="1" applyFill="1" applyBorder="1" applyAlignment="1">
      <alignment horizontal="center" vertical="top" wrapText="1"/>
    </xf>
    <xf numFmtId="0" fontId="36" fillId="0" borderId="1" xfId="0" applyFont="1" applyBorder="1"/>
    <xf numFmtId="0" fontId="36" fillId="0" borderId="12" xfId="0" applyFont="1" applyBorder="1"/>
    <xf numFmtId="0" fontId="36" fillId="0" borderId="10" xfId="0" applyFont="1" applyBorder="1" applyAlignment="1">
      <alignment vertical="top" wrapText="1"/>
    </xf>
    <xf numFmtId="0" fontId="36" fillId="0" borderId="0" xfId="0" applyFont="1" applyAlignment="1">
      <alignment vertical="top" wrapText="1"/>
    </xf>
    <xf numFmtId="0" fontId="14" fillId="0" borderId="11" xfId="0" applyFont="1" applyBorder="1"/>
    <xf numFmtId="164" fontId="36" fillId="4" borderId="1" xfId="0" applyNumberFormat="1" applyFont="1" applyFill="1" applyBorder="1" applyAlignment="1">
      <alignment horizontal="center" vertical="top" wrapText="1"/>
    </xf>
    <xf numFmtId="0" fontId="33" fillId="0" borderId="1" xfId="0" applyFont="1" applyBorder="1" applyAlignment="1">
      <alignment vertical="top" wrapText="1"/>
    </xf>
    <xf numFmtId="0" fontId="14" fillId="0" borderId="1" xfId="0" applyFont="1" applyBorder="1" applyAlignment="1">
      <alignment vertical="top"/>
    </xf>
    <xf numFmtId="0" fontId="14" fillId="0" borderId="12" xfId="0" applyFont="1" applyBorder="1" applyAlignment="1">
      <alignment vertical="top"/>
    </xf>
    <xf numFmtId="2" fontId="11" fillId="4" borderId="1" xfId="0" applyNumberFormat="1" applyFont="1" applyFill="1" applyBorder="1" applyAlignment="1">
      <alignment horizontal="center" vertical="top"/>
    </xf>
    <xf numFmtId="1" fontId="14" fillId="4" borderId="1" xfId="0" applyNumberFormat="1" applyFont="1" applyFill="1" applyBorder="1" applyAlignment="1">
      <alignment horizontal="center" vertical="top"/>
    </xf>
    <xf numFmtId="1" fontId="11" fillId="4" borderId="12" xfId="0" applyNumberFormat="1" applyFont="1" applyFill="1" applyBorder="1" applyAlignment="1">
      <alignment horizontal="center" vertical="top"/>
    </xf>
    <xf numFmtId="0" fontId="33" fillId="0" borderId="19" xfId="0" applyFont="1" applyBorder="1" applyAlignment="1">
      <alignment vertical="top" wrapText="1"/>
    </xf>
    <xf numFmtId="0" fontId="18" fillId="0" borderId="21" xfId="0" applyFont="1" applyBorder="1" applyAlignment="1">
      <alignment vertical="top" wrapText="1"/>
    </xf>
    <xf numFmtId="0" fontId="0" fillId="0" borderId="0" xfId="0" applyFont="1"/>
    <xf numFmtId="0" fontId="11" fillId="0" borderId="2" xfId="0" applyFont="1" applyBorder="1" applyAlignment="1">
      <alignment horizontal="center" vertical="center" wrapText="1"/>
    </xf>
    <xf numFmtId="0" fontId="14" fillId="0" borderId="1" xfId="0" applyFont="1" applyBorder="1" applyAlignment="1">
      <alignment horizontal="center" vertical="top" wrapText="1"/>
    </xf>
    <xf numFmtId="1" fontId="14" fillId="0" borderId="2" xfId="0" applyNumberFormat="1" applyFont="1" applyBorder="1" applyAlignment="1">
      <alignment horizontal="center" vertical="top" wrapText="1"/>
    </xf>
    <xf numFmtId="0" fontId="24" fillId="0" borderId="0" xfId="0" applyFont="1"/>
    <xf numFmtId="0" fontId="3" fillId="0" borderId="22" xfId="0" applyFont="1" applyBorder="1" applyAlignment="1">
      <alignment vertical="top" wrapText="1"/>
    </xf>
    <xf numFmtId="1" fontId="14" fillId="0" borderId="2" xfId="1" applyNumberFormat="1" applyFont="1" applyBorder="1" applyAlignment="1" applyProtection="1">
      <alignment horizontal="center" vertical="top" wrapText="1"/>
    </xf>
    <xf numFmtId="0" fontId="19" fillId="0" borderId="1" xfId="0" applyFont="1" applyBorder="1" applyAlignment="1">
      <alignment vertical="top" wrapText="1"/>
    </xf>
    <xf numFmtId="0" fontId="11" fillId="0" borderId="0" xfId="0" applyFont="1" applyBorder="1" applyAlignment="1">
      <alignment vertical="top" wrapText="1"/>
    </xf>
    <xf numFmtId="0" fontId="14" fillId="0" borderId="2" xfId="0" applyFont="1" applyBorder="1" applyAlignment="1">
      <alignment horizontal="center" vertical="top" wrapText="1"/>
    </xf>
    <xf numFmtId="0" fontId="14" fillId="0" borderId="2" xfId="0" applyFont="1" applyBorder="1" applyAlignment="1">
      <alignment vertical="top" wrapText="1"/>
    </xf>
    <xf numFmtId="2" fontId="14" fillId="0" borderId="2" xfId="0" applyNumberFormat="1" applyFont="1" applyBorder="1" applyAlignment="1">
      <alignment horizontal="center" vertical="top" wrapText="1"/>
    </xf>
    <xf numFmtId="0" fontId="19" fillId="0" borderId="3" xfId="0" applyFont="1" applyBorder="1" applyAlignment="1">
      <alignment horizontal="center" vertical="top" wrapText="1"/>
    </xf>
    <xf numFmtId="0" fontId="14" fillId="0" borderId="14" xfId="0" applyFont="1" applyBorder="1" applyAlignment="1">
      <alignment horizontal="center" vertical="top" wrapText="1"/>
    </xf>
    <xf numFmtId="164" fontId="28" fillId="0" borderId="1" xfId="0" applyNumberFormat="1" applyFont="1" applyBorder="1" applyAlignment="1">
      <alignment vertical="center" wrapText="1"/>
    </xf>
    <xf numFmtId="164" fontId="0" fillId="0" borderId="0" xfId="0" applyNumberFormat="1"/>
    <xf numFmtId="0" fontId="38" fillId="0" borderId="24" xfId="0" applyFont="1" applyBorder="1" applyAlignment="1">
      <alignment horizontal="right" vertical="top" wrapText="1"/>
    </xf>
    <xf numFmtId="164" fontId="38" fillId="0" borderId="24" xfId="0" applyNumberFormat="1" applyFont="1" applyBorder="1" applyAlignment="1">
      <alignment horizontal="right" vertical="top" wrapText="1"/>
    </xf>
    <xf numFmtId="0" fontId="38" fillId="0" borderId="25" xfId="0" applyFont="1" applyBorder="1" applyAlignment="1">
      <alignment horizontal="right" vertical="top" wrapText="1"/>
    </xf>
    <xf numFmtId="164" fontId="38" fillId="0" borderId="21" xfId="0" applyNumberFormat="1" applyFont="1" applyBorder="1" applyAlignment="1">
      <alignment horizontal="right" vertical="top" wrapText="1"/>
    </xf>
    <xf numFmtId="164" fontId="37" fillId="0" borderId="24" xfId="0" applyNumberFormat="1" applyFont="1" applyBorder="1" applyAlignment="1">
      <alignment horizontal="right" vertical="top" wrapText="1"/>
    </xf>
    <xf numFmtId="164" fontId="14" fillId="0" borderId="1" xfId="0" applyNumberFormat="1" applyFont="1" applyBorder="1" applyAlignment="1">
      <alignment horizontal="center" vertical="top" wrapText="1"/>
    </xf>
    <xf numFmtId="164" fontId="14" fillId="5" borderId="1" xfId="0" applyNumberFormat="1" applyFont="1" applyFill="1" applyBorder="1" applyAlignment="1">
      <alignment vertical="center" wrapText="1"/>
    </xf>
    <xf numFmtId="164" fontId="14" fillId="5" borderId="1" xfId="0" applyNumberFormat="1"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pplyProtection="1">
      <alignment horizontal="left" vertical="center" wrapText="1"/>
      <protection locked="0"/>
    </xf>
    <xf numFmtId="0" fontId="1" fillId="0" borderId="0" xfId="0"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protection locked="0"/>
    </xf>
    <xf numFmtId="0" fontId="15"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164" fontId="13" fillId="0" borderId="1" xfId="0" applyNumberFormat="1" applyFont="1" applyBorder="1" applyAlignment="1" applyProtection="1">
      <alignment horizontal="left" vertical="top" wrapText="1"/>
      <protection locked="0"/>
    </xf>
    <xf numFmtId="164" fontId="13" fillId="0" borderId="3" xfId="0" applyNumberFormat="1" applyFont="1" applyBorder="1" applyAlignment="1" applyProtection="1">
      <alignment horizontal="left" vertical="top" wrapText="1"/>
      <protection locked="0"/>
    </xf>
    <xf numFmtId="164" fontId="15" fillId="0" borderId="1" xfId="0" applyNumberFormat="1"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20" fillId="0" borderId="1" xfId="0" applyFont="1" applyBorder="1" applyAlignment="1">
      <alignment horizontal="center" vertical="center" wrapText="1"/>
    </xf>
    <xf numFmtId="164" fontId="11" fillId="0" borderId="1" xfId="0" applyNumberFormat="1" applyFont="1" applyBorder="1" applyAlignment="1">
      <alignment horizontal="left" vertical="top" wrapText="1"/>
    </xf>
    <xf numFmtId="164" fontId="14" fillId="0" borderId="1" xfId="0" applyNumberFormat="1" applyFont="1" applyBorder="1" applyAlignment="1">
      <alignment horizontal="center" vertical="top" wrapText="1"/>
    </xf>
    <xf numFmtId="164" fontId="11" fillId="0" borderId="1" xfId="0" applyNumberFormat="1" applyFont="1" applyBorder="1" applyAlignment="1">
      <alignment horizontal="left" vertical="center"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164" fontId="11" fillId="0" borderId="6" xfId="0" applyNumberFormat="1" applyFont="1" applyBorder="1" applyAlignment="1">
      <alignment horizontal="left" vertical="top" wrapText="1"/>
    </xf>
    <xf numFmtId="164" fontId="14" fillId="0" borderId="2" xfId="0" applyNumberFormat="1" applyFont="1" applyBorder="1" applyAlignment="1">
      <alignment horizontal="center" vertical="top" wrapText="1"/>
    </xf>
    <xf numFmtId="164" fontId="14" fillId="0" borderId="3" xfId="0" applyNumberFormat="1" applyFont="1" applyBorder="1" applyAlignment="1">
      <alignment horizontal="center" vertical="top" wrapText="1"/>
    </xf>
    <xf numFmtId="164" fontId="11" fillId="0" borderId="1" xfId="0" applyNumberFormat="1" applyFont="1" applyBorder="1" applyAlignment="1">
      <alignment horizontal="center" vertical="center" wrapText="1"/>
    </xf>
    <xf numFmtId="164" fontId="11" fillId="0" borderId="3" xfId="0" applyNumberFormat="1" applyFont="1" applyBorder="1" applyAlignment="1">
      <alignment horizontal="left" vertical="top" wrapText="1"/>
    </xf>
    <xf numFmtId="164" fontId="14" fillId="2" borderId="3" xfId="0" applyNumberFormat="1" applyFont="1" applyFill="1" applyBorder="1" applyAlignment="1">
      <alignment horizontal="left" vertical="top" wrapText="1"/>
    </xf>
    <xf numFmtId="164" fontId="22" fillId="0" borderId="1" xfId="0" applyNumberFormat="1" applyFont="1" applyBorder="1" applyAlignment="1">
      <alignment horizontal="left" vertical="top" wrapText="1"/>
    </xf>
    <xf numFmtId="164" fontId="14" fillId="0" borderId="1" xfId="0" applyNumberFormat="1" applyFont="1" applyBorder="1" applyAlignment="1">
      <alignment horizontal="left" vertical="center" wrapText="1"/>
    </xf>
    <xf numFmtId="164" fontId="14" fillId="2" borderId="1" xfId="0" applyNumberFormat="1" applyFont="1" applyFill="1" applyBorder="1" applyAlignment="1">
      <alignment horizontal="left" vertical="top" wrapText="1"/>
    </xf>
    <xf numFmtId="164" fontId="14" fillId="0" borderId="1" xfId="0" applyNumberFormat="1" applyFont="1" applyBorder="1" applyAlignment="1">
      <alignment horizontal="left" vertical="top" wrapText="1"/>
    </xf>
    <xf numFmtId="0" fontId="11" fillId="0" borderId="0" xfId="0" applyFont="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25"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0" fontId="27" fillId="0" borderId="1" xfId="0" applyFont="1" applyBorder="1" applyAlignment="1">
      <alignment horizontal="left" vertical="top" wrapText="1"/>
    </xf>
    <xf numFmtId="0" fontId="19" fillId="0" borderId="1" xfId="0" applyFont="1" applyBorder="1" applyAlignment="1">
      <alignment horizontal="center" vertical="top" wrapText="1"/>
    </xf>
    <xf numFmtId="0" fontId="28" fillId="0" borderId="1" xfId="0" applyFont="1" applyBorder="1" applyAlignment="1">
      <alignment horizontal="center" vertical="top" wrapText="1"/>
    </xf>
    <xf numFmtId="164" fontId="27" fillId="3" borderId="1" xfId="0" applyNumberFormat="1" applyFont="1" applyFill="1" applyBorder="1" applyAlignment="1">
      <alignment horizontal="left" vertical="top" wrapText="1"/>
    </xf>
    <xf numFmtId="0" fontId="14" fillId="0" borderId="1" xfId="0" applyFont="1" applyBorder="1" applyAlignment="1">
      <alignment horizontal="center" vertical="top" wrapText="1"/>
    </xf>
    <xf numFmtId="1" fontId="14" fillId="0" borderId="1" xfId="2" applyNumberFormat="1" applyFont="1" applyBorder="1" applyAlignment="1" applyProtection="1">
      <alignment horizontal="center" vertical="top" wrapText="1"/>
    </xf>
    <xf numFmtId="0" fontId="19" fillId="0" borderId="2" xfId="0" applyFont="1" applyBorder="1" applyAlignment="1">
      <alignment horizontal="center" vertical="top" wrapText="1"/>
    </xf>
    <xf numFmtId="0" fontId="27" fillId="3" borderId="1" xfId="0" applyFont="1" applyFill="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top" wrapText="1"/>
    </xf>
    <xf numFmtId="1" fontId="14" fillId="0" borderId="1" xfId="0" applyNumberFormat="1" applyFont="1" applyBorder="1" applyAlignment="1">
      <alignment horizontal="center" vertical="top" wrapText="1"/>
    </xf>
    <xf numFmtId="2" fontId="14" fillId="0" borderId="1" xfId="0" applyNumberFormat="1" applyFont="1" applyBorder="1" applyAlignment="1">
      <alignment horizontal="center" vertical="top" wrapText="1"/>
    </xf>
    <xf numFmtId="0" fontId="14" fillId="0" borderId="1" xfId="4" applyFont="1" applyBorder="1" applyAlignment="1">
      <alignment horizontal="center" vertical="top" wrapText="1"/>
    </xf>
    <xf numFmtId="1" fontId="14" fillId="0" borderId="1" xfId="0" applyNumberFormat="1" applyFont="1" applyBorder="1" applyAlignment="1">
      <alignment horizontal="center" vertical="top"/>
    </xf>
    <xf numFmtId="0" fontId="29" fillId="0" borderId="0" xfId="0" applyFont="1" applyBorder="1" applyAlignment="1">
      <alignment horizontal="center" vertical="top" wrapText="1"/>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1" xfId="0" applyFont="1" applyBorder="1" applyAlignment="1">
      <alignment horizontal="center" vertical="top" wrapText="1"/>
    </xf>
    <xf numFmtId="0" fontId="30" fillId="2" borderId="1" xfId="0" applyFont="1" applyFill="1" applyBorder="1" applyAlignment="1">
      <alignment horizontal="center" vertical="top" wrapText="1"/>
    </xf>
    <xf numFmtId="0" fontId="30" fillId="4" borderId="1" xfId="0" applyFont="1" applyFill="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33" fillId="0" borderId="14" xfId="0" applyFont="1" applyBorder="1" applyAlignment="1">
      <alignment horizontal="left" vertical="top" wrapText="1"/>
    </xf>
    <xf numFmtId="0" fontId="35" fillId="0" borderId="1" xfId="0" applyFont="1" applyBorder="1" applyAlignment="1">
      <alignment horizontal="left" vertical="top" wrapText="1"/>
    </xf>
    <xf numFmtId="2" fontId="29" fillId="0" borderId="17" xfId="0" applyNumberFormat="1" applyFont="1" applyBorder="1" applyAlignment="1">
      <alignment horizontal="center" vertical="center"/>
    </xf>
    <xf numFmtId="2" fontId="29" fillId="4" borderId="19" xfId="0" applyNumberFormat="1" applyFont="1" applyFill="1" applyBorder="1" applyAlignment="1">
      <alignment horizontal="center" vertical="top"/>
    </xf>
    <xf numFmtId="0" fontId="29" fillId="0" borderId="2" xfId="0" applyFont="1" applyBorder="1" applyAlignment="1">
      <alignment horizontal="center" vertical="top" wrapText="1"/>
    </xf>
    <xf numFmtId="0" fontId="29" fillId="0" borderId="1" xfId="0" applyFont="1" applyBorder="1" applyAlignment="1">
      <alignment horizontal="center" vertical="top" wrapText="1"/>
    </xf>
    <xf numFmtId="2" fontId="29" fillId="0" borderId="20" xfId="0" applyNumberFormat="1" applyFont="1" applyBorder="1" applyAlignment="1">
      <alignment horizontal="center" vertical="center"/>
    </xf>
    <xf numFmtId="1" fontId="29" fillId="4" borderId="19" xfId="0" applyNumberFormat="1" applyFont="1" applyFill="1" applyBorder="1" applyAlignment="1">
      <alignment horizontal="center" vertical="top"/>
    </xf>
    <xf numFmtId="0" fontId="29" fillId="0" borderId="8" xfId="0" applyFont="1" applyBorder="1" applyAlignment="1">
      <alignment horizontal="center" vertical="top" wrapText="1"/>
    </xf>
    <xf numFmtId="2" fontId="29" fillId="0" borderId="20" xfId="0" applyNumberFormat="1" applyFont="1" applyBorder="1" applyAlignment="1">
      <alignment horizontal="center" vertical="top"/>
    </xf>
    <xf numFmtId="0" fontId="36" fillId="0" borderId="11" xfId="0" applyFont="1" applyBorder="1" applyAlignment="1">
      <alignment horizontal="left" vertical="top" wrapText="1"/>
    </xf>
    <xf numFmtId="2" fontId="11" fillId="4" borderId="20" xfId="0" applyNumberFormat="1" applyFont="1" applyFill="1" applyBorder="1" applyAlignment="1">
      <alignment horizontal="center" vertical="center"/>
    </xf>
    <xf numFmtId="0" fontId="36" fillId="0" borderId="2" xfId="0" applyFont="1" applyBorder="1" applyAlignment="1">
      <alignment horizontal="left" vertical="top" wrapText="1"/>
    </xf>
    <xf numFmtId="0" fontId="36" fillId="0" borderId="1" xfId="0" applyFont="1" applyBorder="1" applyAlignment="1">
      <alignment horizontal="left" vertical="top"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9" fillId="0" borderId="1" xfId="0" applyFont="1" applyBorder="1" applyAlignment="1">
      <alignment horizontal="left" vertical="top" wrapText="1"/>
    </xf>
    <xf numFmtId="0" fontId="11" fillId="0" borderId="3" xfId="0" applyFont="1" applyBorder="1" applyAlignment="1">
      <alignment horizontal="center" vertical="top" wrapText="1"/>
    </xf>
    <xf numFmtId="0" fontId="19" fillId="0" borderId="1" xfId="0" applyFont="1" applyBorder="1" applyAlignment="1">
      <alignment horizontal="left" vertical="center" wrapText="1"/>
    </xf>
    <xf numFmtId="0" fontId="11" fillId="0" borderId="14" xfId="0" applyFont="1" applyBorder="1" applyAlignment="1">
      <alignment horizontal="center" vertical="top" wrapText="1"/>
    </xf>
    <xf numFmtId="164" fontId="37" fillId="0" borderId="23" xfId="0" applyNumberFormat="1" applyFont="1" applyBorder="1" applyAlignment="1">
      <alignment horizontal="right" vertical="top" wrapText="1"/>
    </xf>
    <xf numFmtId="0" fontId="38" fillId="0" borderId="23" xfId="0" applyFont="1" applyBorder="1" applyAlignment="1">
      <alignment horizontal="right" vertical="top" wrapText="1"/>
    </xf>
    <xf numFmtId="164" fontId="38" fillId="0" borderId="23" xfId="0" applyNumberFormat="1" applyFont="1" applyBorder="1" applyAlignment="1">
      <alignment horizontal="right" vertical="top" wrapText="1"/>
    </xf>
  </cellXfs>
  <cellStyles count="6">
    <cellStyle name="Обычный" xfId="0" builtinId="0"/>
    <cellStyle name="Обычный 2" xfId="3"/>
    <cellStyle name="Обычный 3" xfId="4"/>
    <cellStyle name="Обычный 5" xfId="5"/>
    <cellStyle name="Процентный" xfId="2" builtinId="5"/>
    <cellStyle name="Финансовый" xfId="1" builtin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558ED5"/>
      <rgbColor rgb="FF969696"/>
      <rgbColor rgb="FF003366"/>
      <rgbColor rgb="FF339966"/>
      <rgbColor rgb="FF003300"/>
      <rgbColor rgb="FF333300"/>
      <rgbColor rgb="FF993300"/>
      <rgbColor rgb="FF993366"/>
      <rgbColor rgb="FF333399"/>
      <rgbColor rgb="FF6325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95400</xdr:colOff>
      <xdr:row>5</xdr:row>
      <xdr:rowOff>47520</xdr:rowOff>
    </xdr:from>
    <xdr:to>
      <xdr:col>10</xdr:col>
      <xdr:colOff>666720</xdr:colOff>
      <xdr:row>5</xdr:row>
      <xdr:rowOff>609480</xdr:rowOff>
    </xdr:to>
    <xdr:pic>
      <xdr:nvPicPr>
        <xdr:cNvPr id="2" name="Picture 21">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tretch/>
      </xdr:blipFill>
      <xdr:spPr>
        <a:xfrm>
          <a:off x="8741880" y="2180880"/>
          <a:ext cx="571320" cy="561960"/>
        </a:xfrm>
        <a:prstGeom prst="rect">
          <a:avLst/>
        </a:prstGeom>
        <a:ln w="0">
          <a:noFill/>
        </a:ln>
      </xdr:spPr>
    </xdr:pic>
    <xdr:clientData/>
  </xdr:twoCellAnchor>
  <xdr:twoCellAnchor>
    <xdr:from>
      <xdr:col>11</xdr:col>
      <xdr:colOff>152280</xdr:colOff>
      <xdr:row>5</xdr:row>
      <xdr:rowOff>38160</xdr:rowOff>
    </xdr:from>
    <xdr:to>
      <xdr:col>11</xdr:col>
      <xdr:colOff>723600</xdr:colOff>
      <xdr:row>5</xdr:row>
      <xdr:rowOff>609480</xdr:rowOff>
    </xdr:to>
    <xdr:pic>
      <xdr:nvPicPr>
        <xdr:cNvPr id="3" name="Picture 20">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cstate="print"/>
        <a:stretch/>
      </xdr:blipFill>
      <xdr:spPr>
        <a:xfrm>
          <a:off x="9645480" y="2171520"/>
          <a:ext cx="571320" cy="571320"/>
        </a:xfrm>
        <a:prstGeom prst="rect">
          <a:avLst/>
        </a:prstGeom>
        <a:ln w="0">
          <a:noFill/>
        </a:ln>
      </xdr:spPr>
    </xdr:pic>
    <xdr:clientData/>
  </xdr:twoCellAnchor>
  <xdr:twoCellAnchor>
    <xdr:from>
      <xdr:col>12</xdr:col>
      <xdr:colOff>114480</xdr:colOff>
      <xdr:row>5</xdr:row>
      <xdr:rowOff>38160</xdr:rowOff>
    </xdr:from>
    <xdr:to>
      <xdr:col>12</xdr:col>
      <xdr:colOff>809280</xdr:colOff>
      <xdr:row>5</xdr:row>
      <xdr:rowOff>609480</xdr:rowOff>
    </xdr:to>
    <xdr:pic>
      <xdr:nvPicPr>
        <xdr:cNvPr id="4" name="Picture 19">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3" cstate="print"/>
        <a:stretch/>
      </xdr:blipFill>
      <xdr:spPr>
        <a:xfrm>
          <a:off x="10454040" y="2171520"/>
          <a:ext cx="694800" cy="571320"/>
        </a:xfrm>
        <a:prstGeom prst="rect">
          <a:avLst/>
        </a:prstGeom>
        <a:ln w="0">
          <a:noFill/>
        </a:ln>
      </xdr:spPr>
    </xdr:pic>
    <xdr:clientData/>
  </xdr:twoCellAnchor>
  <xdr:twoCellAnchor>
    <xdr:from>
      <xdr:col>13</xdr:col>
      <xdr:colOff>85680</xdr:colOff>
      <xdr:row>5</xdr:row>
      <xdr:rowOff>47520</xdr:rowOff>
    </xdr:from>
    <xdr:to>
      <xdr:col>13</xdr:col>
      <xdr:colOff>780480</xdr:colOff>
      <xdr:row>5</xdr:row>
      <xdr:rowOff>609480</xdr:rowOff>
    </xdr:to>
    <xdr:pic>
      <xdr:nvPicPr>
        <xdr:cNvPr id="5" name="Picture 18">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3" cstate="print"/>
        <a:stretch/>
      </xdr:blipFill>
      <xdr:spPr>
        <a:xfrm>
          <a:off x="11271600" y="2180880"/>
          <a:ext cx="694800" cy="561960"/>
        </a:xfrm>
        <a:prstGeom prst="rect">
          <a:avLst/>
        </a:prstGeom>
        <a:ln w="0">
          <a:noFill/>
        </a:ln>
      </xdr:spPr>
    </xdr:pic>
    <xdr:clientData/>
  </xdr:twoCellAnchor>
  <xdr:twoCellAnchor>
    <xdr:from>
      <xdr:col>14</xdr:col>
      <xdr:colOff>352440</xdr:colOff>
      <xdr:row>5</xdr:row>
      <xdr:rowOff>38160</xdr:rowOff>
    </xdr:from>
    <xdr:to>
      <xdr:col>14</xdr:col>
      <xdr:colOff>466560</xdr:colOff>
      <xdr:row>5</xdr:row>
      <xdr:rowOff>609480</xdr:rowOff>
    </xdr:to>
    <xdr:pic>
      <xdr:nvPicPr>
        <xdr:cNvPr id="6" name="Picture 17">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4" cstate="print"/>
        <a:stretch/>
      </xdr:blipFill>
      <xdr:spPr>
        <a:xfrm>
          <a:off x="12384720" y="2171520"/>
          <a:ext cx="114120" cy="571320"/>
        </a:xfrm>
        <a:prstGeom prst="rect">
          <a:avLst/>
        </a:prstGeom>
        <a:ln w="0">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AMJ464"/>
  <sheetViews>
    <sheetView zoomScale="90" zoomScaleNormal="90" workbookViewId="0">
      <selection activeCell="M10" sqref="M10"/>
    </sheetView>
  </sheetViews>
  <sheetFormatPr defaultColWidth="9.140625" defaultRowHeight="15"/>
  <cols>
    <col min="1" max="1" width="35.42578125" style="1" customWidth="1"/>
    <col min="2" max="2" width="27.85546875" style="2" customWidth="1"/>
    <col min="3" max="3" width="21.28515625" style="2" customWidth="1"/>
    <col min="4" max="4" width="16.7109375" style="3" customWidth="1"/>
    <col min="5" max="5" width="13.42578125" style="4" customWidth="1"/>
    <col min="6" max="6" width="15.140625" style="4" customWidth="1"/>
    <col min="7" max="8" width="12.85546875" style="4" customWidth="1"/>
    <col min="9" max="11" width="13.42578125" style="4" customWidth="1"/>
    <col min="12" max="1024" width="9.140625" style="5"/>
  </cols>
  <sheetData>
    <row r="1" spans="1:13" ht="21.75" customHeight="1">
      <c r="H1" s="245" t="s">
        <v>0</v>
      </c>
      <c r="I1" s="245"/>
      <c r="J1" s="245"/>
      <c r="K1" s="245"/>
    </row>
    <row r="2" spans="1:13" ht="19.5" customHeight="1">
      <c r="A2" s="6"/>
      <c r="H2" s="246" t="s">
        <v>1</v>
      </c>
      <c r="I2" s="246"/>
      <c r="J2" s="246"/>
      <c r="K2" s="246"/>
    </row>
    <row r="3" spans="1:13" ht="20.25" customHeight="1">
      <c r="B3" s="7"/>
      <c r="C3" s="8"/>
      <c r="D3" s="9"/>
      <c r="H3" s="247" t="s">
        <v>2</v>
      </c>
      <c r="I3" s="247"/>
      <c r="J3" s="247"/>
      <c r="K3" s="247"/>
    </row>
    <row r="4" spans="1:13" ht="20.25" customHeight="1">
      <c r="B4" s="7"/>
      <c r="C4" s="8"/>
      <c r="D4" s="9"/>
    </row>
    <row r="5" spans="1:13" ht="20.25" customHeight="1">
      <c r="B5" s="7"/>
      <c r="C5" s="8"/>
      <c r="D5" s="9"/>
    </row>
    <row r="6" spans="1:13" ht="20.25" customHeight="1">
      <c r="A6" s="10"/>
      <c r="C6" s="8"/>
      <c r="D6" s="9"/>
    </row>
    <row r="7" spans="1:13" ht="18" customHeight="1">
      <c r="A7" s="248" t="s">
        <v>3</v>
      </c>
      <c r="B7" s="248"/>
      <c r="C7" s="248"/>
      <c r="D7" s="248"/>
      <c r="E7" s="248"/>
      <c r="F7" s="248"/>
      <c r="G7" s="248"/>
      <c r="H7" s="248"/>
      <c r="I7" s="248"/>
      <c r="J7" s="248"/>
      <c r="K7" s="248"/>
    </row>
    <row r="8" spans="1:13" ht="18" customHeight="1">
      <c r="A8" s="249" t="s">
        <v>4</v>
      </c>
      <c r="B8" s="249"/>
      <c r="C8" s="249"/>
      <c r="D8" s="249"/>
      <c r="E8" s="249"/>
      <c r="F8" s="249"/>
      <c r="G8" s="249"/>
      <c r="H8" s="249"/>
      <c r="I8" s="249"/>
      <c r="J8" s="249"/>
      <c r="K8" s="249"/>
    </row>
    <row r="9" spans="1:13" ht="18" customHeight="1">
      <c r="A9" s="249" t="s">
        <v>5</v>
      </c>
      <c r="B9" s="249"/>
      <c r="C9" s="249"/>
      <c r="D9" s="249"/>
      <c r="E9" s="249"/>
      <c r="F9" s="249"/>
      <c r="G9" s="249"/>
      <c r="H9" s="249"/>
      <c r="I9" s="249"/>
      <c r="J9" s="249"/>
      <c r="K9" s="249"/>
    </row>
    <row r="10" spans="1:13" ht="18" customHeight="1">
      <c r="A10" s="249" t="s">
        <v>6</v>
      </c>
      <c r="B10" s="249"/>
      <c r="C10" s="249"/>
      <c r="D10" s="249"/>
      <c r="E10" s="249"/>
      <c r="F10" s="249"/>
      <c r="G10" s="249"/>
      <c r="H10" s="249"/>
      <c r="I10" s="249"/>
      <c r="J10" s="249"/>
      <c r="K10" s="249"/>
    </row>
    <row r="11" spans="1:13" ht="18" customHeight="1">
      <c r="A11" s="11"/>
      <c r="B11" s="11"/>
      <c r="C11" s="11"/>
      <c r="D11" s="11"/>
      <c r="E11" s="11"/>
      <c r="F11" s="11"/>
      <c r="G11" s="11"/>
      <c r="H11" s="11"/>
      <c r="I11" s="11"/>
      <c r="J11" s="11"/>
      <c r="K11" s="11"/>
    </row>
    <row r="12" spans="1:13" ht="23.25" customHeight="1">
      <c r="A12" s="12"/>
      <c r="B12" s="13"/>
      <c r="C12" s="14"/>
      <c r="D12" s="15"/>
      <c r="E12" s="16"/>
      <c r="F12" s="16"/>
      <c r="G12" s="16"/>
      <c r="H12" s="16"/>
      <c r="I12" s="16"/>
      <c r="K12" s="4" t="s">
        <v>7</v>
      </c>
    </row>
    <row r="13" spans="1:13" ht="19.5" customHeight="1">
      <c r="A13" s="250" t="s">
        <v>8</v>
      </c>
      <c r="B13" s="250" t="s">
        <v>9</v>
      </c>
      <c r="C13" s="251" t="s">
        <v>10</v>
      </c>
      <c r="D13" s="250" t="s">
        <v>11</v>
      </c>
      <c r="E13" s="250" t="s">
        <v>12</v>
      </c>
      <c r="F13" s="250" t="s">
        <v>13</v>
      </c>
      <c r="G13" s="250" t="s">
        <v>14</v>
      </c>
      <c r="H13" s="250"/>
      <c r="I13" s="250" t="s">
        <v>15</v>
      </c>
      <c r="J13" s="250"/>
      <c r="K13" s="250"/>
    </row>
    <row r="14" spans="1:13" ht="95.45" customHeight="1">
      <c r="A14" s="250"/>
      <c r="B14" s="250"/>
      <c r="C14" s="251"/>
      <c r="D14" s="250"/>
      <c r="E14" s="250"/>
      <c r="F14" s="250"/>
      <c r="G14" s="17" t="s">
        <v>16</v>
      </c>
      <c r="H14" s="17" t="s">
        <v>17</v>
      </c>
      <c r="I14" s="18" t="s">
        <v>18</v>
      </c>
      <c r="J14" s="18" t="s">
        <v>19</v>
      </c>
      <c r="K14" s="18" t="s">
        <v>20</v>
      </c>
    </row>
    <row r="15" spans="1:13" ht="17.25" customHeight="1">
      <c r="A15" s="19">
        <v>1</v>
      </c>
      <c r="B15" s="19">
        <v>2</v>
      </c>
      <c r="C15" s="19">
        <v>3</v>
      </c>
      <c r="D15" s="19">
        <v>4</v>
      </c>
      <c r="E15" s="19">
        <v>5</v>
      </c>
      <c r="F15" s="19">
        <v>6</v>
      </c>
      <c r="G15" s="19">
        <v>7</v>
      </c>
      <c r="H15" s="19">
        <v>8</v>
      </c>
      <c r="I15" s="19">
        <v>9</v>
      </c>
      <c r="J15" s="19">
        <v>10</v>
      </c>
      <c r="K15" s="19">
        <v>11</v>
      </c>
    </row>
    <row r="16" spans="1:13" ht="21.75" customHeight="1">
      <c r="A16" s="252" t="s">
        <v>21</v>
      </c>
      <c r="B16" s="253"/>
      <c r="C16" s="20" t="s">
        <v>22</v>
      </c>
      <c r="D16" s="21">
        <f>D17+D19+D21+D22</f>
        <v>2760530.0999999996</v>
      </c>
      <c r="E16" s="21">
        <f>E17+E19</f>
        <v>2663771.7599999998</v>
      </c>
      <c r="F16" s="21">
        <f>F17+F19</f>
        <v>2663771.7599999998</v>
      </c>
      <c r="G16" s="21">
        <f>G17+G19</f>
        <v>2663441.39</v>
      </c>
      <c r="H16" s="21">
        <f>H17+H19+H21+H22</f>
        <v>2760130.39</v>
      </c>
      <c r="I16" s="21">
        <f>H16/D16*100</f>
        <v>99.985520534624868</v>
      </c>
      <c r="J16" s="21">
        <f>G16/E16*100</f>
        <v>99.987597661144974</v>
      </c>
      <c r="K16" s="21">
        <f>G16/F16*100</f>
        <v>99.987597661144974</v>
      </c>
      <c r="M16" s="5">
        <f>G19/G17</f>
        <v>2.7702981478942363</v>
      </c>
    </row>
    <row r="17" spans="1:13" ht="24.75" customHeight="1">
      <c r="A17" s="252"/>
      <c r="B17" s="253"/>
      <c r="C17" s="20" t="s">
        <v>23</v>
      </c>
      <c r="D17" s="21">
        <f>D33+D48</f>
        <v>706757.60000000009</v>
      </c>
      <c r="E17" s="21">
        <f>E33+E48</f>
        <v>706757.55</v>
      </c>
      <c r="F17" s="21">
        <f>F33+F48</f>
        <v>706757.55</v>
      </c>
      <c r="G17" s="21">
        <f>G33+G48</f>
        <v>706427.26</v>
      </c>
      <c r="H17" s="21">
        <f>H33+H48</f>
        <v>706427.26</v>
      </c>
      <c r="I17" s="21">
        <f>H17/D17*100</f>
        <v>99.953259788080089</v>
      </c>
      <c r="J17" s="21">
        <f>G17/E17*100</f>
        <v>99.953266859335272</v>
      </c>
      <c r="K17" s="21">
        <f>G17/F17*100</f>
        <v>99.953266859335272</v>
      </c>
    </row>
    <row r="18" spans="1:13" ht="60">
      <c r="A18" s="252"/>
      <c r="B18" s="253"/>
      <c r="C18" s="20" t="s">
        <v>24</v>
      </c>
      <c r="D18" s="21">
        <f t="shared" ref="D18:H22" si="0">D34</f>
        <v>0</v>
      </c>
      <c r="E18" s="21">
        <f t="shared" si="0"/>
        <v>226881.11999999997</v>
      </c>
      <c r="F18" s="21">
        <f t="shared" si="0"/>
        <v>0</v>
      </c>
      <c r="G18" s="21">
        <f t="shared" si="0"/>
        <v>226881.11</v>
      </c>
      <c r="H18" s="21">
        <f t="shared" si="0"/>
        <v>226881.11</v>
      </c>
      <c r="I18" s="21"/>
      <c r="J18" s="21">
        <f>G18/E18*100</f>
        <v>99.999995592405412</v>
      </c>
      <c r="K18" s="21"/>
    </row>
    <row r="19" spans="1:13" ht="30">
      <c r="A19" s="252"/>
      <c r="B19" s="253"/>
      <c r="C19" s="20" t="s">
        <v>25</v>
      </c>
      <c r="D19" s="21">
        <f t="shared" si="0"/>
        <v>1957014.1999999997</v>
      </c>
      <c r="E19" s="21">
        <f t="shared" si="0"/>
        <v>1957014.2099999997</v>
      </c>
      <c r="F19" s="21">
        <f t="shared" si="0"/>
        <v>1957014.2099999997</v>
      </c>
      <c r="G19" s="21">
        <f t="shared" si="0"/>
        <v>1957014.1300000001</v>
      </c>
      <c r="H19" s="21">
        <f t="shared" si="0"/>
        <v>1957014.1300000001</v>
      </c>
      <c r="I19" s="21">
        <f>H19/D19*100</f>
        <v>99.999996423122553</v>
      </c>
      <c r="J19" s="21">
        <f>G19/E19*100</f>
        <v>99.999995912140065</v>
      </c>
      <c r="K19" s="21">
        <f>G19/F19*100</f>
        <v>99.999995912140065</v>
      </c>
    </row>
    <row r="20" spans="1:13" ht="60">
      <c r="A20" s="252"/>
      <c r="B20" s="253"/>
      <c r="C20" s="20" t="s">
        <v>26</v>
      </c>
      <c r="D20" s="21">
        <f t="shared" si="0"/>
        <v>0</v>
      </c>
      <c r="E20" s="21">
        <f t="shared" si="0"/>
        <v>1940239.8099999998</v>
      </c>
      <c r="F20" s="21">
        <f t="shared" si="0"/>
        <v>0</v>
      </c>
      <c r="G20" s="21">
        <f t="shared" si="0"/>
        <v>1940239.81</v>
      </c>
      <c r="H20" s="21">
        <f t="shared" si="0"/>
        <v>1940239.81</v>
      </c>
      <c r="I20" s="21"/>
      <c r="J20" s="21">
        <f>G20/E20*100</f>
        <v>100.00000000000003</v>
      </c>
      <c r="K20" s="21"/>
    </row>
    <row r="21" spans="1:13" ht="30">
      <c r="A21" s="252"/>
      <c r="B21" s="253"/>
      <c r="C21" s="20" t="s">
        <v>27</v>
      </c>
      <c r="D21" s="21">
        <f t="shared" si="0"/>
        <v>2139.9</v>
      </c>
      <c r="E21" s="21">
        <f t="shared" si="0"/>
        <v>0</v>
      </c>
      <c r="F21" s="21">
        <f t="shared" si="0"/>
        <v>0</v>
      </c>
      <c r="G21" s="21">
        <f t="shared" si="0"/>
        <v>0</v>
      </c>
      <c r="H21" s="21">
        <f t="shared" si="0"/>
        <v>2070.6</v>
      </c>
      <c r="I21" s="21">
        <f>H21/D21*100</f>
        <v>96.761530912659467</v>
      </c>
      <c r="J21" s="21"/>
      <c r="K21" s="21"/>
    </row>
    <row r="22" spans="1:13" ht="30">
      <c r="A22" s="252"/>
      <c r="B22" s="253"/>
      <c r="C22" s="20" t="s">
        <v>28</v>
      </c>
      <c r="D22" s="21">
        <f t="shared" si="0"/>
        <v>94618.4</v>
      </c>
      <c r="E22" s="21">
        <f t="shared" si="0"/>
        <v>0</v>
      </c>
      <c r="F22" s="21">
        <f t="shared" si="0"/>
        <v>0</v>
      </c>
      <c r="G22" s="21">
        <f t="shared" si="0"/>
        <v>0</v>
      </c>
      <c r="H22" s="21">
        <f t="shared" si="0"/>
        <v>94618.4</v>
      </c>
      <c r="I22" s="21">
        <f>H22/D22*100</f>
        <v>100</v>
      </c>
      <c r="J22" s="21"/>
      <c r="K22" s="21"/>
    </row>
    <row r="23" spans="1:13" ht="20.25" customHeight="1">
      <c r="A23" s="252"/>
      <c r="B23" s="254" t="s">
        <v>29</v>
      </c>
      <c r="C23" s="254"/>
      <c r="D23" s="254"/>
      <c r="E23" s="22"/>
      <c r="F23" s="22"/>
      <c r="G23" s="22"/>
      <c r="H23" s="22"/>
      <c r="I23" s="22"/>
      <c r="J23" s="21"/>
      <c r="K23" s="21"/>
    </row>
    <row r="24" spans="1:13" ht="24" customHeight="1">
      <c r="A24" s="252"/>
      <c r="B24" s="255"/>
      <c r="C24" s="20" t="s">
        <v>22</v>
      </c>
      <c r="D24" s="21">
        <f>D25+D27+D29+D30</f>
        <v>1744269.1999999997</v>
      </c>
      <c r="E24" s="21">
        <f>E25+E27</f>
        <v>1666927.1999999997</v>
      </c>
      <c r="F24" s="21">
        <f>F25+F27</f>
        <v>1666927.1999999997</v>
      </c>
      <c r="G24" s="21">
        <f>G25+G27</f>
        <v>1666927.2</v>
      </c>
      <c r="H24" s="21">
        <f>H25+H27+H29+H30</f>
        <v>1744269.2</v>
      </c>
      <c r="I24" s="21">
        <f>H24/D24*100</f>
        <v>100.00000000000003</v>
      </c>
      <c r="J24" s="21">
        <f>G24/E24*100</f>
        <v>100.00000000000003</v>
      </c>
      <c r="K24" s="21">
        <f>G24/F24*100</f>
        <v>100.00000000000003</v>
      </c>
    </row>
    <row r="25" spans="1:13" ht="23.25" customHeight="1">
      <c r="A25" s="252"/>
      <c r="B25" s="255"/>
      <c r="C25" s="20" t="s">
        <v>23</v>
      </c>
      <c r="D25" s="21">
        <f t="shared" ref="D25:H30" si="1">D94+D199+D235</f>
        <v>250626.50000000009</v>
      </c>
      <c r="E25" s="21">
        <f t="shared" si="1"/>
        <v>250626.49</v>
      </c>
      <c r="F25" s="21">
        <f t="shared" si="1"/>
        <v>250626.49</v>
      </c>
      <c r="G25" s="21">
        <f t="shared" si="1"/>
        <v>250626.49000000002</v>
      </c>
      <c r="H25" s="21">
        <f t="shared" si="1"/>
        <v>250626.49000000002</v>
      </c>
      <c r="I25" s="21">
        <f>H25/D25*100</f>
        <v>99.99999600999891</v>
      </c>
      <c r="J25" s="21">
        <f>G25/E25*100</f>
        <v>100.00000000000003</v>
      </c>
      <c r="K25" s="21">
        <f>G25/F25*100</f>
        <v>100.00000000000003</v>
      </c>
    </row>
    <row r="26" spans="1:13" ht="60">
      <c r="A26" s="252"/>
      <c r="B26" s="255"/>
      <c r="C26" s="20" t="s">
        <v>24</v>
      </c>
      <c r="D26" s="21">
        <f t="shared" si="1"/>
        <v>0</v>
      </c>
      <c r="E26" s="21">
        <f t="shared" si="1"/>
        <v>168014.54999999996</v>
      </c>
      <c r="F26" s="21">
        <f t="shared" si="1"/>
        <v>0</v>
      </c>
      <c r="G26" s="21">
        <f t="shared" si="1"/>
        <v>168014.53999999998</v>
      </c>
      <c r="H26" s="21">
        <f t="shared" si="1"/>
        <v>168014.53999999998</v>
      </c>
      <c r="I26" s="21"/>
      <c r="J26" s="21">
        <f>G26/E26*100</f>
        <v>99.999994048134539</v>
      </c>
      <c r="K26" s="21"/>
    </row>
    <row r="27" spans="1:13" ht="30">
      <c r="A27" s="252"/>
      <c r="B27" s="255"/>
      <c r="C27" s="20" t="s">
        <v>25</v>
      </c>
      <c r="D27" s="21">
        <f t="shared" si="1"/>
        <v>1416300.6999999997</v>
      </c>
      <c r="E27" s="21">
        <f t="shared" si="1"/>
        <v>1416300.7099999997</v>
      </c>
      <c r="F27" s="21">
        <f t="shared" si="1"/>
        <v>1416300.7099999997</v>
      </c>
      <c r="G27" s="21">
        <f t="shared" si="1"/>
        <v>1416300.71</v>
      </c>
      <c r="H27" s="21">
        <f t="shared" si="1"/>
        <v>1416300.71</v>
      </c>
      <c r="I27" s="21">
        <f>H27/D27*100</f>
        <v>100.00000070606477</v>
      </c>
      <c r="J27" s="21">
        <f>G27/E27*100</f>
        <v>100.00000000000003</v>
      </c>
      <c r="K27" s="21">
        <f>G27/F27*100</f>
        <v>100.00000000000003</v>
      </c>
    </row>
    <row r="28" spans="1:13" ht="60">
      <c r="A28" s="252"/>
      <c r="B28" s="255"/>
      <c r="C28" s="20" t="s">
        <v>26</v>
      </c>
      <c r="D28" s="21">
        <f t="shared" si="1"/>
        <v>0</v>
      </c>
      <c r="E28" s="21">
        <f t="shared" si="1"/>
        <v>1416300.7099999997</v>
      </c>
      <c r="F28" s="21">
        <f t="shared" si="1"/>
        <v>0</v>
      </c>
      <c r="G28" s="21">
        <f t="shared" si="1"/>
        <v>1416300.71</v>
      </c>
      <c r="H28" s="21">
        <f t="shared" si="1"/>
        <v>1416300.71</v>
      </c>
      <c r="I28" s="21"/>
      <c r="J28" s="21">
        <f>G28/E28*100</f>
        <v>100.00000000000003</v>
      </c>
      <c r="K28" s="21"/>
    </row>
    <row r="29" spans="1:13" ht="30" customHeight="1">
      <c r="A29" s="252"/>
      <c r="B29" s="255"/>
      <c r="C29" s="20" t="s">
        <v>27</v>
      </c>
      <c r="D29" s="21">
        <f t="shared" si="1"/>
        <v>0</v>
      </c>
      <c r="E29" s="21">
        <f t="shared" si="1"/>
        <v>0</v>
      </c>
      <c r="F29" s="21">
        <f t="shared" si="1"/>
        <v>0</v>
      </c>
      <c r="G29" s="21">
        <f t="shared" si="1"/>
        <v>0</v>
      </c>
      <c r="H29" s="21">
        <f t="shared" si="1"/>
        <v>0</v>
      </c>
      <c r="I29" s="21"/>
      <c r="J29" s="21"/>
      <c r="K29" s="21"/>
    </row>
    <row r="30" spans="1:13" ht="36" customHeight="1">
      <c r="A30" s="252"/>
      <c r="B30" s="255"/>
      <c r="C30" s="20" t="s">
        <v>28</v>
      </c>
      <c r="D30" s="21">
        <f t="shared" si="1"/>
        <v>77342</v>
      </c>
      <c r="E30" s="21">
        <f t="shared" si="1"/>
        <v>0</v>
      </c>
      <c r="F30" s="21">
        <f t="shared" si="1"/>
        <v>0</v>
      </c>
      <c r="G30" s="21">
        <f t="shared" si="1"/>
        <v>0</v>
      </c>
      <c r="H30" s="21">
        <f t="shared" si="1"/>
        <v>77342</v>
      </c>
      <c r="I30" s="21">
        <f>H30/D30*100</f>
        <v>100</v>
      </c>
      <c r="J30" s="21"/>
      <c r="K30" s="21"/>
    </row>
    <row r="31" spans="1:13" ht="23.25" customHeight="1">
      <c r="A31" s="252"/>
      <c r="B31" s="254" t="s">
        <v>30</v>
      </c>
      <c r="C31" s="254"/>
      <c r="D31" s="254"/>
      <c r="E31" s="254"/>
      <c r="F31" s="254"/>
      <c r="G31" s="254"/>
      <c r="H31" s="254"/>
      <c r="I31" s="254"/>
      <c r="J31" s="254"/>
      <c r="K31" s="254"/>
    </row>
    <row r="32" spans="1:13" ht="18.75" customHeight="1">
      <c r="A32" s="252"/>
      <c r="B32" s="253" t="s">
        <v>31</v>
      </c>
      <c r="C32" s="20" t="s">
        <v>22</v>
      </c>
      <c r="D32" s="21">
        <f>D33+D35+D37+D38</f>
        <v>2440864.1999999997</v>
      </c>
      <c r="E32" s="21">
        <f>E33+E35</f>
        <v>2344105.86</v>
      </c>
      <c r="F32" s="21">
        <f>F33+F35</f>
        <v>2344105.86</v>
      </c>
      <c r="G32" s="21">
        <f>G33+G35</f>
        <v>2343775.4900000002</v>
      </c>
      <c r="H32" s="21">
        <f>H33+H35+H37+H38</f>
        <v>2440464.4900000002</v>
      </c>
      <c r="I32" s="21">
        <f>H32/D32*100</f>
        <v>99.98362424259409</v>
      </c>
      <c r="J32" s="21">
        <f>G32/E32*100</f>
        <v>99.985906353222475</v>
      </c>
      <c r="K32" s="21">
        <f>G32/F32*100</f>
        <v>99.985906353222475</v>
      </c>
      <c r="M32" s="5">
        <f>G35/G33</f>
        <v>5.0600042620596852</v>
      </c>
    </row>
    <row r="33" spans="1:11" ht="23.25" customHeight="1">
      <c r="A33" s="252"/>
      <c r="B33" s="253"/>
      <c r="C33" s="20" t="s">
        <v>23</v>
      </c>
      <c r="D33" s="21">
        <f t="shared" ref="D33:H36" si="2">D71+D327+D356+D407</f>
        <v>387091.70000000007</v>
      </c>
      <c r="E33" s="21">
        <f t="shared" si="2"/>
        <v>387091.65</v>
      </c>
      <c r="F33" s="21">
        <f t="shared" si="2"/>
        <v>387091.65</v>
      </c>
      <c r="G33" s="21">
        <f t="shared" si="2"/>
        <v>386761.36</v>
      </c>
      <c r="H33" s="21">
        <f t="shared" si="2"/>
        <v>386761.36</v>
      </c>
      <c r="I33" s="21">
        <f>H33/D33*100</f>
        <v>99.914661048015219</v>
      </c>
      <c r="J33" s="21">
        <f>G33/E33*100</f>
        <v>99.914673953829791</v>
      </c>
      <c r="K33" s="21">
        <f>G33/F33*100</f>
        <v>99.914673953829791</v>
      </c>
    </row>
    <row r="34" spans="1:11" ht="60">
      <c r="A34" s="252"/>
      <c r="B34" s="253"/>
      <c r="C34" s="20" t="s">
        <v>24</v>
      </c>
      <c r="D34" s="21">
        <f t="shared" si="2"/>
        <v>0</v>
      </c>
      <c r="E34" s="21">
        <f t="shared" si="2"/>
        <v>226881.11999999997</v>
      </c>
      <c r="F34" s="21">
        <f t="shared" si="2"/>
        <v>0</v>
      </c>
      <c r="G34" s="21">
        <f t="shared" si="2"/>
        <v>226881.11</v>
      </c>
      <c r="H34" s="21">
        <f t="shared" si="2"/>
        <v>226881.11</v>
      </c>
      <c r="I34" s="21"/>
      <c r="J34" s="21">
        <f>G34/E34*100</f>
        <v>99.999995592405412</v>
      </c>
      <c r="K34" s="21"/>
    </row>
    <row r="35" spans="1:11" ht="30">
      <c r="A35" s="252"/>
      <c r="B35" s="253"/>
      <c r="C35" s="20" t="s">
        <v>25</v>
      </c>
      <c r="D35" s="21">
        <f t="shared" si="2"/>
        <v>1957014.1999999997</v>
      </c>
      <c r="E35" s="21">
        <f t="shared" si="2"/>
        <v>1957014.2099999997</v>
      </c>
      <c r="F35" s="21">
        <f t="shared" si="2"/>
        <v>1957014.2099999997</v>
      </c>
      <c r="G35" s="21">
        <f t="shared" si="2"/>
        <v>1957014.1300000001</v>
      </c>
      <c r="H35" s="21">
        <f t="shared" si="2"/>
        <v>1957014.1300000001</v>
      </c>
      <c r="I35" s="21">
        <f>H35/D35*100</f>
        <v>99.999996423122553</v>
      </c>
      <c r="J35" s="21">
        <f>G35/E35*100</f>
        <v>99.999995912140065</v>
      </c>
      <c r="K35" s="21">
        <f>G35/F35*100</f>
        <v>99.999995912140065</v>
      </c>
    </row>
    <row r="36" spans="1:11" ht="60">
      <c r="A36" s="252"/>
      <c r="B36" s="253"/>
      <c r="C36" s="20" t="s">
        <v>26</v>
      </c>
      <c r="D36" s="21">
        <f t="shared" si="2"/>
        <v>0</v>
      </c>
      <c r="E36" s="21">
        <f t="shared" si="2"/>
        <v>1940239.8099999998</v>
      </c>
      <c r="F36" s="21">
        <f t="shared" si="2"/>
        <v>0</v>
      </c>
      <c r="G36" s="21">
        <f t="shared" si="2"/>
        <v>1940239.81</v>
      </c>
      <c r="H36" s="21">
        <f t="shared" si="2"/>
        <v>1940239.81</v>
      </c>
      <c r="I36" s="21"/>
      <c r="J36" s="21">
        <f>G36/E36*100</f>
        <v>100.00000000000003</v>
      </c>
      <c r="K36" s="21"/>
    </row>
    <row r="37" spans="1:11" ht="30.75" customHeight="1">
      <c r="A37" s="252"/>
      <c r="B37" s="253"/>
      <c r="C37" s="20" t="s">
        <v>27</v>
      </c>
      <c r="D37" s="21">
        <f>D75+D331+D360+D411</f>
        <v>2139.9</v>
      </c>
      <c r="E37" s="21"/>
      <c r="F37" s="21"/>
      <c r="G37" s="21"/>
      <c r="H37" s="21">
        <f>H75+H331+H360+H411</f>
        <v>2070.6</v>
      </c>
      <c r="I37" s="21">
        <f>H37/D37*100</f>
        <v>96.761530912659467</v>
      </c>
      <c r="J37" s="21"/>
      <c r="K37" s="21"/>
    </row>
    <row r="38" spans="1:11" ht="28.5" customHeight="1">
      <c r="A38" s="252"/>
      <c r="B38" s="253"/>
      <c r="C38" s="20" t="s">
        <v>28</v>
      </c>
      <c r="D38" s="21">
        <f>D76+D332+D361+D412</f>
        <v>94618.4</v>
      </c>
      <c r="E38" s="21"/>
      <c r="F38" s="21"/>
      <c r="G38" s="21"/>
      <c r="H38" s="21">
        <f>H76+H332+H361+H412</f>
        <v>94618.4</v>
      </c>
      <c r="I38" s="21">
        <f>H38/D38*100</f>
        <v>100</v>
      </c>
      <c r="J38" s="21"/>
      <c r="K38" s="21"/>
    </row>
    <row r="39" spans="1:11" ht="21" customHeight="1">
      <c r="A39" s="252"/>
      <c r="B39" s="254" t="s">
        <v>29</v>
      </c>
      <c r="C39" s="254"/>
      <c r="D39" s="254"/>
      <c r="E39" s="254"/>
      <c r="F39" s="254"/>
      <c r="G39" s="254"/>
      <c r="H39" s="254"/>
      <c r="I39" s="254"/>
      <c r="J39" s="254"/>
      <c r="K39" s="254"/>
    </row>
    <row r="40" spans="1:11" ht="16.5" customHeight="1">
      <c r="A40" s="252"/>
      <c r="B40" s="253" t="s">
        <v>31</v>
      </c>
      <c r="C40" s="20" t="s">
        <v>22</v>
      </c>
      <c r="D40" s="21">
        <f>D41+D43+D46</f>
        <v>1744269.1999999997</v>
      </c>
      <c r="E40" s="21">
        <f>E41+E43</f>
        <v>1666927.1999999997</v>
      </c>
      <c r="F40" s="21">
        <f>F41+F43</f>
        <v>1666927.1999999997</v>
      </c>
      <c r="G40" s="21">
        <f>G41+G43+G45+G46</f>
        <v>1666927.2</v>
      </c>
      <c r="H40" s="21">
        <f>H41+H43+H45+H46</f>
        <v>1744269.2</v>
      </c>
      <c r="I40" s="21">
        <f>H40/D40*100</f>
        <v>100.00000000000003</v>
      </c>
      <c r="J40" s="21">
        <f>G40/E40*100</f>
        <v>100.00000000000003</v>
      </c>
      <c r="K40" s="21">
        <f>G40/F40*100</f>
        <v>100.00000000000003</v>
      </c>
    </row>
    <row r="41" spans="1:11" ht="18.75" customHeight="1">
      <c r="A41" s="252"/>
      <c r="B41" s="253"/>
      <c r="C41" s="20" t="s">
        <v>23</v>
      </c>
      <c r="D41" s="21">
        <f t="shared" ref="D41:H46" si="3">D94+D199+D235</f>
        <v>250626.50000000009</v>
      </c>
      <c r="E41" s="21">
        <f t="shared" si="3"/>
        <v>250626.49</v>
      </c>
      <c r="F41" s="21">
        <f t="shared" si="3"/>
        <v>250626.49</v>
      </c>
      <c r="G41" s="21">
        <f t="shared" si="3"/>
        <v>250626.49000000002</v>
      </c>
      <c r="H41" s="21">
        <f t="shared" si="3"/>
        <v>250626.49000000002</v>
      </c>
      <c r="I41" s="21">
        <f>H41/D41*100</f>
        <v>99.99999600999891</v>
      </c>
      <c r="J41" s="21">
        <f>G41/E41*100</f>
        <v>100.00000000000003</v>
      </c>
      <c r="K41" s="21">
        <f>G41/F41*100</f>
        <v>100.00000000000003</v>
      </c>
    </row>
    <row r="42" spans="1:11" ht="60">
      <c r="A42" s="252"/>
      <c r="B42" s="253"/>
      <c r="C42" s="20" t="s">
        <v>24</v>
      </c>
      <c r="D42" s="21">
        <f t="shared" si="3"/>
        <v>0</v>
      </c>
      <c r="E42" s="21">
        <f t="shared" si="3"/>
        <v>168014.54999999996</v>
      </c>
      <c r="F42" s="21">
        <f t="shared" si="3"/>
        <v>0</v>
      </c>
      <c r="G42" s="21">
        <f t="shared" si="3"/>
        <v>168014.53999999998</v>
      </c>
      <c r="H42" s="21">
        <f t="shared" si="3"/>
        <v>168014.53999999998</v>
      </c>
      <c r="I42" s="21"/>
      <c r="J42" s="21">
        <f>G42/E42*100</f>
        <v>99.999994048134539</v>
      </c>
      <c r="K42" s="21"/>
    </row>
    <row r="43" spans="1:11" ht="30">
      <c r="A43" s="252"/>
      <c r="B43" s="253"/>
      <c r="C43" s="20" t="s">
        <v>25</v>
      </c>
      <c r="D43" s="21">
        <f t="shared" si="3"/>
        <v>1416300.6999999997</v>
      </c>
      <c r="E43" s="21">
        <f t="shared" si="3"/>
        <v>1416300.7099999997</v>
      </c>
      <c r="F43" s="21">
        <f t="shared" si="3"/>
        <v>1416300.7099999997</v>
      </c>
      <c r="G43" s="21">
        <f t="shared" si="3"/>
        <v>1416300.71</v>
      </c>
      <c r="H43" s="21">
        <f t="shared" si="3"/>
        <v>1416300.71</v>
      </c>
      <c r="I43" s="21">
        <f>H43/D43*100</f>
        <v>100.00000070606477</v>
      </c>
      <c r="J43" s="21">
        <f>G43/E43*100</f>
        <v>100.00000000000003</v>
      </c>
      <c r="K43" s="21">
        <f>G43/F43*100</f>
        <v>100.00000000000003</v>
      </c>
    </row>
    <row r="44" spans="1:11" ht="60">
      <c r="A44" s="252"/>
      <c r="B44" s="253"/>
      <c r="C44" s="20" t="s">
        <v>26</v>
      </c>
      <c r="D44" s="21">
        <f t="shared" si="3"/>
        <v>0</v>
      </c>
      <c r="E44" s="21">
        <f t="shared" si="3"/>
        <v>1416300.7099999997</v>
      </c>
      <c r="F44" s="21">
        <f t="shared" si="3"/>
        <v>0</v>
      </c>
      <c r="G44" s="21">
        <f t="shared" si="3"/>
        <v>1416300.71</v>
      </c>
      <c r="H44" s="21">
        <f t="shared" si="3"/>
        <v>1416300.71</v>
      </c>
      <c r="I44" s="21"/>
      <c r="J44" s="21">
        <f>G44/E44*100</f>
        <v>100.00000000000003</v>
      </c>
      <c r="K44" s="21"/>
    </row>
    <row r="45" spans="1:11" ht="30">
      <c r="A45" s="252"/>
      <c r="B45" s="253"/>
      <c r="C45" s="20" t="s">
        <v>27</v>
      </c>
      <c r="D45" s="21">
        <f t="shared" si="3"/>
        <v>0</v>
      </c>
      <c r="E45" s="21">
        <f t="shared" si="3"/>
        <v>0</v>
      </c>
      <c r="F45" s="21">
        <f t="shared" si="3"/>
        <v>0</v>
      </c>
      <c r="G45" s="21">
        <f t="shared" si="3"/>
        <v>0</v>
      </c>
      <c r="H45" s="21">
        <f t="shared" si="3"/>
        <v>0</v>
      </c>
      <c r="I45" s="21"/>
      <c r="J45" s="21"/>
      <c r="K45" s="21"/>
    </row>
    <row r="46" spans="1:11" ht="30">
      <c r="A46" s="252"/>
      <c r="B46" s="253"/>
      <c r="C46" s="20" t="s">
        <v>28</v>
      </c>
      <c r="D46" s="21">
        <f t="shared" si="3"/>
        <v>77342</v>
      </c>
      <c r="E46" s="21">
        <f t="shared" si="3"/>
        <v>0</v>
      </c>
      <c r="F46" s="21">
        <f t="shared" si="3"/>
        <v>0</v>
      </c>
      <c r="G46" s="21">
        <f t="shared" si="3"/>
        <v>0</v>
      </c>
      <c r="H46" s="21">
        <f t="shared" si="3"/>
        <v>77342</v>
      </c>
      <c r="I46" s="21">
        <f>H46/D46*100</f>
        <v>100</v>
      </c>
      <c r="J46" s="21"/>
      <c r="K46" s="21"/>
    </row>
    <row r="47" spans="1:11" ht="15.75" customHeight="1">
      <c r="A47" s="252"/>
      <c r="B47" s="253" t="s">
        <v>32</v>
      </c>
      <c r="C47" s="20" t="s">
        <v>22</v>
      </c>
      <c r="D47" s="21">
        <f>D48+D50+D52+D53</f>
        <v>319665.90000000002</v>
      </c>
      <c r="E47" s="21">
        <f>E48+E50</f>
        <v>319665.90000000002</v>
      </c>
      <c r="F47" s="21">
        <f>F48+F50</f>
        <v>319665.90000000002</v>
      </c>
      <c r="G47" s="21">
        <f>G48+G50</f>
        <v>319665.90000000002</v>
      </c>
      <c r="H47" s="21">
        <f>H48+H50</f>
        <v>319665.90000000002</v>
      </c>
      <c r="I47" s="21">
        <f>H47/D47*100</f>
        <v>100</v>
      </c>
      <c r="J47" s="21">
        <f>G47/E47*100</f>
        <v>100</v>
      </c>
      <c r="K47" s="21">
        <f>G47/F47*100</f>
        <v>100</v>
      </c>
    </row>
    <row r="48" spans="1:11" ht="16.5">
      <c r="A48" s="252"/>
      <c r="B48" s="253"/>
      <c r="C48" s="20" t="s">
        <v>23</v>
      </c>
      <c r="D48" s="21">
        <f>D86+D414</f>
        <v>319665.90000000002</v>
      </c>
      <c r="E48" s="21">
        <f>E86+E414</f>
        <v>319665.90000000002</v>
      </c>
      <c r="F48" s="21">
        <f>F86+F414</f>
        <v>319665.90000000002</v>
      </c>
      <c r="G48" s="21">
        <f>G86+G414</f>
        <v>319665.90000000002</v>
      </c>
      <c r="H48" s="21">
        <f>H86+H414</f>
        <v>319665.90000000002</v>
      </c>
      <c r="I48" s="21">
        <f>H48/D48*100</f>
        <v>100</v>
      </c>
      <c r="J48" s="21">
        <f>G48/E48*100</f>
        <v>100</v>
      </c>
      <c r="K48" s="21">
        <f>G48/F48*100</f>
        <v>100</v>
      </c>
    </row>
    <row r="49" spans="1:11" ht="60">
      <c r="A49" s="252"/>
      <c r="B49" s="253"/>
      <c r="C49" s="20" t="s">
        <v>24</v>
      </c>
      <c r="D49" s="21"/>
      <c r="E49" s="21"/>
      <c r="F49" s="21"/>
      <c r="G49" s="21"/>
      <c r="H49" s="21"/>
      <c r="I49" s="21"/>
      <c r="J49" s="21"/>
      <c r="K49" s="21"/>
    </row>
    <row r="50" spans="1:11" ht="30">
      <c r="A50" s="252"/>
      <c r="B50" s="253"/>
      <c r="C50" s="20" t="s">
        <v>25</v>
      </c>
      <c r="D50" s="21"/>
      <c r="E50" s="21"/>
      <c r="F50" s="21"/>
      <c r="G50" s="21"/>
      <c r="H50" s="21"/>
      <c r="I50" s="21"/>
      <c r="J50" s="21"/>
      <c r="K50" s="21"/>
    </row>
    <row r="51" spans="1:11" ht="60">
      <c r="A51" s="252"/>
      <c r="B51" s="253"/>
      <c r="C51" s="20" t="s">
        <v>26</v>
      </c>
      <c r="D51" s="21"/>
      <c r="E51" s="21"/>
      <c r="F51" s="21"/>
      <c r="G51" s="21"/>
      <c r="H51" s="21"/>
      <c r="I51" s="21"/>
      <c r="J51" s="21"/>
      <c r="K51" s="21"/>
    </row>
    <row r="52" spans="1:11" ht="30">
      <c r="A52" s="252"/>
      <c r="B52" s="253"/>
      <c r="C52" s="20" t="s">
        <v>27</v>
      </c>
      <c r="D52" s="21"/>
      <c r="E52" s="21"/>
      <c r="F52" s="21"/>
      <c r="G52" s="21"/>
      <c r="H52" s="21"/>
      <c r="I52" s="21"/>
      <c r="J52" s="21"/>
      <c r="K52" s="21"/>
    </row>
    <row r="53" spans="1:11" ht="30">
      <c r="A53" s="252"/>
      <c r="B53" s="253"/>
      <c r="C53" s="20" t="s">
        <v>28</v>
      </c>
      <c r="D53" s="21"/>
      <c r="E53" s="21"/>
      <c r="F53" s="21"/>
      <c r="G53" s="21"/>
      <c r="H53" s="21"/>
      <c r="I53" s="21"/>
      <c r="J53" s="21"/>
      <c r="K53" s="21"/>
    </row>
    <row r="54" spans="1:11" ht="20.25" customHeight="1">
      <c r="A54" s="252" t="s">
        <v>33</v>
      </c>
      <c r="B54" s="256"/>
      <c r="C54" s="20" t="s">
        <v>22</v>
      </c>
      <c r="D54" s="21">
        <f>D55+D57+D59+D60</f>
        <v>1859159.4999999998</v>
      </c>
      <c r="E54" s="21">
        <f>E55+E57+E59+E60</f>
        <v>1781817.4299999997</v>
      </c>
      <c r="F54" s="21">
        <f>F55+F57+F59+F60</f>
        <v>1781817.4299999997</v>
      </c>
      <c r="G54" s="21">
        <f>G55+G57+G59+G60</f>
        <v>1781618.86</v>
      </c>
      <c r="H54" s="21">
        <f>H55+H57+H59+H60</f>
        <v>1858960.86</v>
      </c>
      <c r="I54" s="21">
        <f>H54/D54*100</f>
        <v>99.98931560202341</v>
      </c>
      <c r="J54" s="21">
        <f>G54/E54*100</f>
        <v>99.988855760603954</v>
      </c>
      <c r="K54" s="21">
        <f>G54/F54*100</f>
        <v>99.988855760603954</v>
      </c>
    </row>
    <row r="55" spans="1:11" ht="20.25" customHeight="1">
      <c r="A55" s="252"/>
      <c r="B55" s="256"/>
      <c r="C55" s="20" t="s">
        <v>23</v>
      </c>
      <c r="D55" s="21">
        <f t="shared" ref="D55:H58" si="4">D71+D86</f>
        <v>265742.40000000008</v>
      </c>
      <c r="E55" s="21">
        <f t="shared" si="4"/>
        <v>265742.32</v>
      </c>
      <c r="F55" s="21">
        <f t="shared" si="4"/>
        <v>265742.32</v>
      </c>
      <c r="G55" s="21">
        <f t="shared" si="4"/>
        <v>265543.83</v>
      </c>
      <c r="H55" s="21">
        <f t="shared" si="4"/>
        <v>265543.83</v>
      </c>
      <c r="I55" s="21">
        <f>H55/D55*100</f>
        <v>99.925277260986562</v>
      </c>
      <c r="J55" s="21">
        <f>G55/E55*100</f>
        <v>99.925307342842501</v>
      </c>
      <c r="K55" s="21">
        <f>G55/F55*100</f>
        <v>99.925307342842501</v>
      </c>
    </row>
    <row r="56" spans="1:11" ht="60">
      <c r="A56" s="252"/>
      <c r="B56" s="256"/>
      <c r="C56" s="20" t="s">
        <v>24</v>
      </c>
      <c r="D56" s="21">
        <f t="shared" si="4"/>
        <v>0</v>
      </c>
      <c r="E56" s="21">
        <f t="shared" si="4"/>
        <v>172382.96999999997</v>
      </c>
      <c r="F56" s="21">
        <f t="shared" si="4"/>
        <v>0</v>
      </c>
      <c r="G56" s="21">
        <f t="shared" si="4"/>
        <v>172382.96</v>
      </c>
      <c r="H56" s="21">
        <f t="shared" si="4"/>
        <v>172382.96</v>
      </c>
      <c r="I56" s="21"/>
      <c r="J56" s="21">
        <f>G56/E56*100</f>
        <v>99.999994198962938</v>
      </c>
      <c r="K56" s="21"/>
    </row>
    <row r="57" spans="1:11" ht="25.5" customHeight="1">
      <c r="A57" s="252"/>
      <c r="B57" s="256"/>
      <c r="C57" s="20" t="s">
        <v>25</v>
      </c>
      <c r="D57" s="21">
        <f t="shared" si="4"/>
        <v>1516075.0999999996</v>
      </c>
      <c r="E57" s="21">
        <f t="shared" si="4"/>
        <v>1516075.1099999996</v>
      </c>
      <c r="F57" s="21">
        <f t="shared" si="4"/>
        <v>1516075.1099999996</v>
      </c>
      <c r="G57" s="21">
        <f t="shared" si="4"/>
        <v>1516075.03</v>
      </c>
      <c r="H57" s="21">
        <f t="shared" si="4"/>
        <v>1516075.03</v>
      </c>
      <c r="I57" s="21">
        <f>H57/D57*100</f>
        <v>99.999995382814504</v>
      </c>
      <c r="J57" s="21">
        <f>G57/E57*100</f>
        <v>99.999994723216616</v>
      </c>
      <c r="K57" s="21">
        <f>G57/F57*100</f>
        <v>99.999994723216616</v>
      </c>
    </row>
    <row r="58" spans="1:11" ht="60">
      <c r="A58" s="252"/>
      <c r="B58" s="256"/>
      <c r="C58" s="20" t="s">
        <v>26</v>
      </c>
      <c r="D58" s="21">
        <f t="shared" si="4"/>
        <v>0</v>
      </c>
      <c r="E58" s="21">
        <f t="shared" si="4"/>
        <v>1499300.7099999997</v>
      </c>
      <c r="F58" s="21">
        <f t="shared" si="4"/>
        <v>0</v>
      </c>
      <c r="G58" s="21">
        <f t="shared" si="4"/>
        <v>1499300.71</v>
      </c>
      <c r="H58" s="21">
        <f t="shared" si="4"/>
        <v>1499300.71</v>
      </c>
      <c r="I58" s="21"/>
      <c r="J58" s="21">
        <f>G58/E58*100</f>
        <v>100.00000000000003</v>
      </c>
      <c r="K58" s="21"/>
    </row>
    <row r="59" spans="1:11" ht="30">
      <c r="A59" s="252"/>
      <c r="B59" s="256"/>
      <c r="C59" s="20" t="s">
        <v>27</v>
      </c>
      <c r="D59" s="21">
        <f>D75+D90</f>
        <v>0</v>
      </c>
      <c r="E59" s="21"/>
      <c r="F59" s="21"/>
      <c r="G59" s="21"/>
      <c r="H59" s="21">
        <f>H75+H90</f>
        <v>0</v>
      </c>
      <c r="I59" s="21"/>
      <c r="J59" s="21"/>
      <c r="K59" s="21"/>
    </row>
    <row r="60" spans="1:11" ht="41.25" customHeight="1">
      <c r="A60" s="252"/>
      <c r="B60" s="256"/>
      <c r="C60" s="20" t="s">
        <v>28</v>
      </c>
      <c r="D60" s="21">
        <f>D76+D91</f>
        <v>77342</v>
      </c>
      <c r="E60" s="21"/>
      <c r="F60" s="21"/>
      <c r="G60" s="21"/>
      <c r="H60" s="21">
        <f>H76+H91</f>
        <v>77342</v>
      </c>
      <c r="I60" s="21">
        <f>H60/D60*100</f>
        <v>100</v>
      </c>
      <c r="J60" s="21"/>
      <c r="K60" s="21"/>
    </row>
    <row r="61" spans="1:11" ht="18" customHeight="1">
      <c r="A61" s="252"/>
      <c r="B61" s="257" t="s">
        <v>29</v>
      </c>
      <c r="C61" s="257"/>
      <c r="D61" s="257"/>
      <c r="E61" s="22"/>
      <c r="F61" s="22"/>
      <c r="G61" s="22"/>
      <c r="H61" s="22"/>
      <c r="I61" s="21"/>
      <c r="J61" s="21"/>
      <c r="K61" s="21"/>
    </row>
    <row r="62" spans="1:11" ht="16.5" customHeight="1">
      <c r="A62" s="252"/>
      <c r="B62" s="258"/>
      <c r="C62" s="20" t="s">
        <v>22</v>
      </c>
      <c r="D62" s="21">
        <f>D63+D65+D67+D68</f>
        <v>1744269.1999999997</v>
      </c>
      <c r="E62" s="21">
        <f>E63+E65+E67+E68</f>
        <v>1666927.1999999997</v>
      </c>
      <c r="F62" s="21">
        <f>F63+F65+F67+F68</f>
        <v>1666927.1999999997</v>
      </c>
      <c r="G62" s="21">
        <f>G63+G65+G67+G68</f>
        <v>1666927.2</v>
      </c>
      <c r="H62" s="21">
        <f>H63+H65+H67+H68</f>
        <v>1744269.2</v>
      </c>
      <c r="I62" s="21">
        <f>H62/D62*100</f>
        <v>100.00000000000003</v>
      </c>
      <c r="J62" s="21">
        <f>G62/E62*100</f>
        <v>100.00000000000003</v>
      </c>
      <c r="K62" s="21">
        <f>G62/F62*100</f>
        <v>100.00000000000003</v>
      </c>
    </row>
    <row r="63" spans="1:11" ht="31.5" customHeight="1">
      <c r="A63" s="252"/>
      <c r="B63" s="258"/>
      <c r="C63" s="20" t="s">
        <v>23</v>
      </c>
      <c r="D63" s="21">
        <f t="shared" ref="D63:H68" si="5">D94+D199+D235</f>
        <v>250626.50000000009</v>
      </c>
      <c r="E63" s="21">
        <f t="shared" si="5"/>
        <v>250626.49</v>
      </c>
      <c r="F63" s="21">
        <f t="shared" si="5"/>
        <v>250626.49</v>
      </c>
      <c r="G63" s="21">
        <f t="shared" si="5"/>
        <v>250626.49000000002</v>
      </c>
      <c r="H63" s="21">
        <f t="shared" si="5"/>
        <v>250626.49000000002</v>
      </c>
      <c r="I63" s="21">
        <f>H63/D63*100</f>
        <v>99.99999600999891</v>
      </c>
      <c r="J63" s="21">
        <f>G63/E63*100</f>
        <v>100.00000000000003</v>
      </c>
      <c r="K63" s="21">
        <f>G63/F63*100</f>
        <v>100.00000000000003</v>
      </c>
    </row>
    <row r="64" spans="1:11" ht="60">
      <c r="A64" s="252"/>
      <c r="B64" s="258"/>
      <c r="C64" s="20" t="s">
        <v>24</v>
      </c>
      <c r="D64" s="21">
        <f t="shared" si="5"/>
        <v>0</v>
      </c>
      <c r="E64" s="21">
        <f t="shared" si="5"/>
        <v>168014.54999999996</v>
      </c>
      <c r="F64" s="21">
        <f t="shared" si="5"/>
        <v>0</v>
      </c>
      <c r="G64" s="21">
        <f t="shared" si="5"/>
        <v>168014.53999999998</v>
      </c>
      <c r="H64" s="21">
        <f t="shared" si="5"/>
        <v>168014.53999999998</v>
      </c>
      <c r="I64" s="21"/>
      <c r="J64" s="21">
        <f>G64/E64*100</f>
        <v>99.999994048134539</v>
      </c>
      <c r="K64" s="21"/>
    </row>
    <row r="65" spans="1:11" ht="30" customHeight="1">
      <c r="A65" s="252"/>
      <c r="B65" s="258"/>
      <c r="C65" s="20" t="s">
        <v>25</v>
      </c>
      <c r="D65" s="21">
        <f t="shared" si="5"/>
        <v>1416300.6999999997</v>
      </c>
      <c r="E65" s="21">
        <f t="shared" si="5"/>
        <v>1416300.7099999997</v>
      </c>
      <c r="F65" s="21">
        <f t="shared" si="5"/>
        <v>1416300.7099999997</v>
      </c>
      <c r="G65" s="21">
        <f t="shared" si="5"/>
        <v>1416300.71</v>
      </c>
      <c r="H65" s="21">
        <f t="shared" si="5"/>
        <v>1416300.71</v>
      </c>
      <c r="I65" s="21">
        <f>H65/D65*100</f>
        <v>100.00000070606477</v>
      </c>
      <c r="J65" s="21">
        <f>G65/E65*100</f>
        <v>100.00000000000003</v>
      </c>
      <c r="K65" s="21">
        <f>G65/F65*100</f>
        <v>100.00000000000003</v>
      </c>
    </row>
    <row r="66" spans="1:11" ht="60">
      <c r="A66" s="252"/>
      <c r="B66" s="258"/>
      <c r="C66" s="20" t="s">
        <v>26</v>
      </c>
      <c r="D66" s="21">
        <f t="shared" si="5"/>
        <v>0</v>
      </c>
      <c r="E66" s="21">
        <f t="shared" si="5"/>
        <v>1416300.7099999997</v>
      </c>
      <c r="F66" s="21">
        <f t="shared" si="5"/>
        <v>0</v>
      </c>
      <c r="G66" s="21">
        <f t="shared" si="5"/>
        <v>1416300.71</v>
      </c>
      <c r="H66" s="21">
        <f t="shared" si="5"/>
        <v>1416300.71</v>
      </c>
      <c r="I66" s="21"/>
      <c r="J66" s="21">
        <f>G66/E66*100</f>
        <v>100.00000000000003</v>
      </c>
      <c r="K66" s="21"/>
    </row>
    <row r="67" spans="1:11" ht="27.75" customHeight="1">
      <c r="A67" s="252"/>
      <c r="B67" s="258"/>
      <c r="C67" s="20" t="s">
        <v>27</v>
      </c>
      <c r="D67" s="21">
        <f t="shared" si="5"/>
        <v>0</v>
      </c>
      <c r="E67" s="21">
        <f t="shared" si="5"/>
        <v>0</v>
      </c>
      <c r="F67" s="21">
        <f t="shared" si="5"/>
        <v>0</v>
      </c>
      <c r="G67" s="21">
        <f t="shared" si="5"/>
        <v>0</v>
      </c>
      <c r="H67" s="21">
        <f t="shared" si="5"/>
        <v>0</v>
      </c>
      <c r="I67" s="21"/>
      <c r="J67" s="21"/>
      <c r="K67" s="21"/>
    </row>
    <row r="68" spans="1:11" ht="33" customHeight="1">
      <c r="A68" s="252"/>
      <c r="B68" s="258"/>
      <c r="C68" s="20" t="s">
        <v>28</v>
      </c>
      <c r="D68" s="21">
        <f t="shared" si="5"/>
        <v>77342</v>
      </c>
      <c r="E68" s="21">
        <f t="shared" si="5"/>
        <v>0</v>
      </c>
      <c r="F68" s="21">
        <f t="shared" si="5"/>
        <v>0</v>
      </c>
      <c r="G68" s="21">
        <f t="shared" si="5"/>
        <v>0</v>
      </c>
      <c r="H68" s="21">
        <f t="shared" si="5"/>
        <v>77342</v>
      </c>
      <c r="I68" s="21">
        <f>H68/D68*100</f>
        <v>100</v>
      </c>
      <c r="J68" s="21"/>
      <c r="K68" s="21"/>
    </row>
    <row r="69" spans="1:11" ht="19.5" customHeight="1">
      <c r="A69" s="252"/>
      <c r="B69" s="254" t="s">
        <v>30</v>
      </c>
      <c r="C69" s="254"/>
      <c r="D69" s="254"/>
      <c r="E69" s="22"/>
      <c r="F69" s="22"/>
      <c r="G69" s="22"/>
      <c r="H69" s="22"/>
      <c r="I69" s="21"/>
      <c r="J69" s="21"/>
      <c r="K69" s="21"/>
    </row>
    <row r="70" spans="1:11" ht="22.5" customHeight="1">
      <c r="A70" s="252"/>
      <c r="B70" s="253" t="s">
        <v>31</v>
      </c>
      <c r="C70" s="20" t="s">
        <v>22</v>
      </c>
      <c r="D70" s="21">
        <f>D71+D73+D75+D76</f>
        <v>1858822.7999999998</v>
      </c>
      <c r="E70" s="21">
        <f>E71+E73</f>
        <v>1781480.7299999995</v>
      </c>
      <c r="F70" s="21">
        <f>F71+F73</f>
        <v>1781480.7299999995</v>
      </c>
      <c r="G70" s="21">
        <f>G71+G73</f>
        <v>1781282.1600000001</v>
      </c>
      <c r="H70" s="21">
        <f>H71+H73+H75+H76</f>
        <v>1858624.1600000001</v>
      </c>
      <c r="I70" s="21">
        <f>H70/D70*100</f>
        <v>99.989313666692723</v>
      </c>
      <c r="J70" s="21">
        <f>G70/E70*100</f>
        <v>99.988853654341838</v>
      </c>
      <c r="K70" s="21">
        <f>G70/F70*100</f>
        <v>99.988853654341838</v>
      </c>
    </row>
    <row r="71" spans="1:11" ht="18.75" customHeight="1">
      <c r="A71" s="252"/>
      <c r="B71" s="253"/>
      <c r="C71" s="20" t="s">
        <v>23</v>
      </c>
      <c r="D71" s="21">
        <f>D79+D271+D278+D285+D306+D313+D320</f>
        <v>265405.70000000007</v>
      </c>
      <c r="E71" s="21">
        <f>E79+E271+E278+E285+E306+E313+E320</f>
        <v>265405.62</v>
      </c>
      <c r="F71" s="21">
        <f>F79+F271+F278+F285+F306+F313+F320</f>
        <v>265405.62</v>
      </c>
      <c r="G71" s="21">
        <f>G79+G271+G278+G285+G306+G313+G320</f>
        <v>265207.13</v>
      </c>
      <c r="H71" s="21">
        <f>H79+H271+H278+H285+H306+H313+H320</f>
        <v>265207.13</v>
      </c>
      <c r="I71" s="21">
        <f>H71/D71*100</f>
        <v>99.925182465937965</v>
      </c>
      <c r="J71" s="21">
        <f>G71/E71*100</f>
        <v>99.925212585927909</v>
      </c>
      <c r="K71" s="21">
        <f>G71/F71*100</f>
        <v>99.925212585927909</v>
      </c>
    </row>
    <row r="72" spans="1:11" ht="60">
      <c r="A72" s="252"/>
      <c r="B72" s="253"/>
      <c r="C72" s="20" t="s">
        <v>24</v>
      </c>
      <c r="D72" s="21">
        <f>D80+D272+D279+D286+D307+D314</f>
        <v>0</v>
      </c>
      <c r="E72" s="21">
        <f>E80+E272+E279+E286+E307+E314</f>
        <v>172382.96999999997</v>
      </c>
      <c r="F72" s="21">
        <f>F80+F272+F279+F286+F307+F314</f>
        <v>0</v>
      </c>
      <c r="G72" s="21">
        <f>G80+G272+G279+G286+G307+G314</f>
        <v>172382.96</v>
      </c>
      <c r="H72" s="21">
        <f>H80+H272+H279+H286+H307+H314</f>
        <v>172382.96</v>
      </c>
      <c r="I72" s="21"/>
      <c r="J72" s="21">
        <f>G72/E72*100</f>
        <v>99.999994198962938</v>
      </c>
      <c r="K72" s="21"/>
    </row>
    <row r="73" spans="1:11" ht="30">
      <c r="A73" s="252"/>
      <c r="B73" s="253"/>
      <c r="C73" s="20" t="s">
        <v>25</v>
      </c>
      <c r="D73" s="21">
        <f>D81+D273+D280+D287+D308+D315+D322</f>
        <v>1516075.0999999996</v>
      </c>
      <c r="E73" s="21">
        <f>E81+E273+E280+E287+E308+E315+E322</f>
        <v>1516075.1099999996</v>
      </c>
      <c r="F73" s="21">
        <f>F81+F273+F280+F287+F308+F315+F322</f>
        <v>1516075.1099999996</v>
      </c>
      <c r="G73" s="21">
        <f>G81+G273+G280+G287+G308+G315+G322</f>
        <v>1516075.03</v>
      </c>
      <c r="H73" s="21">
        <f>H81+H273+H280+H287+H308+H315+H322</f>
        <v>1516075.03</v>
      </c>
      <c r="I73" s="21">
        <f>H73/D73*100</f>
        <v>99.999995382814504</v>
      </c>
      <c r="J73" s="21">
        <f>G73/E73*100</f>
        <v>99.999994723216616</v>
      </c>
      <c r="K73" s="21">
        <f>G73/F73*100</f>
        <v>99.999994723216616</v>
      </c>
    </row>
    <row r="74" spans="1:11" ht="60">
      <c r="A74" s="252"/>
      <c r="B74" s="253"/>
      <c r="C74" s="20" t="s">
        <v>26</v>
      </c>
      <c r="D74" s="21">
        <f>D82+D274+D281+D288+D309+D316</f>
        <v>0</v>
      </c>
      <c r="E74" s="21">
        <f>E82+E274+E281+E288+E309+E316</f>
        <v>1499300.7099999997</v>
      </c>
      <c r="F74" s="21">
        <f>F82+F274+F281+F288+F309+F316</f>
        <v>0</v>
      </c>
      <c r="G74" s="21">
        <f>G82+G274+G281+G288+G309+G316</f>
        <v>1499300.71</v>
      </c>
      <c r="H74" s="21">
        <f>H82+H274+H281+H288+H309+H316</f>
        <v>1499300.71</v>
      </c>
      <c r="I74" s="21"/>
      <c r="J74" s="21">
        <f>G74/E74*100</f>
        <v>100.00000000000003</v>
      </c>
      <c r="K74" s="21"/>
    </row>
    <row r="75" spans="1:11" ht="30">
      <c r="A75" s="252"/>
      <c r="B75" s="253"/>
      <c r="C75" s="20" t="s">
        <v>27</v>
      </c>
      <c r="D75" s="21">
        <f>D83+D275+D282+D289+D310+D317</f>
        <v>0</v>
      </c>
      <c r="E75" s="21"/>
      <c r="F75" s="21"/>
      <c r="G75" s="21"/>
      <c r="H75" s="21">
        <f>H203+H98+H275+H282+H289+H317+H310</f>
        <v>0</v>
      </c>
      <c r="I75" s="21"/>
      <c r="J75" s="21"/>
      <c r="K75" s="21"/>
    </row>
    <row r="76" spans="1:11" ht="39.75" customHeight="1">
      <c r="A76" s="252"/>
      <c r="B76" s="253"/>
      <c r="C76" s="20" t="s">
        <v>28</v>
      </c>
      <c r="D76" s="21">
        <f>D84+D276+D283+D290+D311+D318+D325</f>
        <v>77342</v>
      </c>
      <c r="E76" s="21"/>
      <c r="F76" s="21"/>
      <c r="G76" s="21"/>
      <c r="H76" s="21">
        <f>H204+H99+H276+H283+H290+H318+H311</f>
        <v>77342</v>
      </c>
      <c r="I76" s="21">
        <f>H76/D76*100</f>
        <v>100</v>
      </c>
      <c r="J76" s="21"/>
      <c r="K76" s="21"/>
    </row>
    <row r="77" spans="1:11" ht="22.5" customHeight="1">
      <c r="A77" s="252"/>
      <c r="B77" s="252" t="s">
        <v>29</v>
      </c>
      <c r="C77" s="252"/>
      <c r="D77" s="252"/>
      <c r="E77" s="252"/>
      <c r="F77" s="252"/>
      <c r="G77" s="252"/>
      <c r="H77" s="252"/>
      <c r="I77" s="252"/>
      <c r="J77" s="252"/>
      <c r="K77" s="252"/>
    </row>
    <row r="78" spans="1:11" ht="24.75" customHeight="1">
      <c r="A78" s="252"/>
      <c r="B78" s="259"/>
      <c r="C78" s="20" t="s">
        <v>22</v>
      </c>
      <c r="D78" s="21">
        <f>D79+D81+D83+D84</f>
        <v>1744269.1999999997</v>
      </c>
      <c r="E78" s="21">
        <f>E79+E81+E83+E84</f>
        <v>1666927.1999999997</v>
      </c>
      <c r="F78" s="21">
        <f>F79+F81+F83+F84</f>
        <v>1666927.1999999997</v>
      </c>
      <c r="G78" s="21">
        <f>G79+G81+G83+G84</f>
        <v>1666927.2</v>
      </c>
      <c r="H78" s="21">
        <f>H79+H81+H83+H84</f>
        <v>1744269.2</v>
      </c>
      <c r="I78" s="21">
        <f>H78/D78*100</f>
        <v>100.00000000000003</v>
      </c>
      <c r="J78" s="21">
        <f>G78/E78*100</f>
        <v>100.00000000000003</v>
      </c>
      <c r="K78" s="21">
        <f>G78/F78*100</f>
        <v>100.00000000000003</v>
      </c>
    </row>
    <row r="79" spans="1:11" ht="24" customHeight="1">
      <c r="A79" s="252"/>
      <c r="B79" s="259"/>
      <c r="C79" s="20" t="s">
        <v>23</v>
      </c>
      <c r="D79" s="21">
        <f t="shared" ref="D79:H84" si="6">D94+D199+D235</f>
        <v>250626.50000000009</v>
      </c>
      <c r="E79" s="21">
        <f t="shared" si="6"/>
        <v>250626.49</v>
      </c>
      <c r="F79" s="21">
        <f t="shared" si="6"/>
        <v>250626.49</v>
      </c>
      <c r="G79" s="21">
        <f t="shared" si="6"/>
        <v>250626.49000000002</v>
      </c>
      <c r="H79" s="21">
        <f t="shared" si="6"/>
        <v>250626.49000000002</v>
      </c>
      <c r="I79" s="21">
        <f>H79/D79*100</f>
        <v>99.99999600999891</v>
      </c>
      <c r="J79" s="21">
        <f>G79/E79*100</f>
        <v>100.00000000000003</v>
      </c>
      <c r="K79" s="21">
        <f>G79/F79*100</f>
        <v>100.00000000000003</v>
      </c>
    </row>
    <row r="80" spans="1:11" ht="58.5" customHeight="1">
      <c r="A80" s="252"/>
      <c r="B80" s="259"/>
      <c r="C80" s="20" t="s">
        <v>24</v>
      </c>
      <c r="D80" s="21">
        <f t="shared" si="6"/>
        <v>0</v>
      </c>
      <c r="E80" s="21">
        <f t="shared" si="6"/>
        <v>168014.54999999996</v>
      </c>
      <c r="F80" s="21">
        <f t="shared" si="6"/>
        <v>0</v>
      </c>
      <c r="G80" s="21">
        <f t="shared" si="6"/>
        <v>168014.53999999998</v>
      </c>
      <c r="H80" s="21">
        <f t="shared" si="6"/>
        <v>168014.53999999998</v>
      </c>
      <c r="I80" s="21"/>
      <c r="J80" s="21">
        <f>G80/E80*100</f>
        <v>99.999994048134539</v>
      </c>
      <c r="K80" s="21"/>
    </row>
    <row r="81" spans="1:11" ht="36.75" customHeight="1">
      <c r="A81" s="252"/>
      <c r="B81" s="259"/>
      <c r="C81" s="20" t="s">
        <v>25</v>
      </c>
      <c r="D81" s="21">
        <f t="shared" si="6"/>
        <v>1416300.6999999997</v>
      </c>
      <c r="E81" s="21">
        <f t="shared" si="6"/>
        <v>1416300.7099999997</v>
      </c>
      <c r="F81" s="21">
        <f t="shared" si="6"/>
        <v>1416300.7099999997</v>
      </c>
      <c r="G81" s="21">
        <f t="shared" si="6"/>
        <v>1416300.71</v>
      </c>
      <c r="H81" s="21">
        <f t="shared" si="6"/>
        <v>1416300.71</v>
      </c>
      <c r="I81" s="21">
        <f>H81/D81*100</f>
        <v>100.00000070606477</v>
      </c>
      <c r="J81" s="21">
        <f>G81/E81*100</f>
        <v>100.00000000000003</v>
      </c>
      <c r="K81" s="21">
        <f>G81/F81*100</f>
        <v>100.00000000000003</v>
      </c>
    </row>
    <row r="82" spans="1:11" ht="63.75" customHeight="1">
      <c r="A82" s="252"/>
      <c r="B82" s="259"/>
      <c r="C82" s="20" t="s">
        <v>26</v>
      </c>
      <c r="D82" s="21">
        <f t="shared" si="6"/>
        <v>0</v>
      </c>
      <c r="E82" s="21">
        <f t="shared" si="6"/>
        <v>1416300.7099999997</v>
      </c>
      <c r="F82" s="21">
        <f t="shared" si="6"/>
        <v>0</v>
      </c>
      <c r="G82" s="21">
        <f t="shared" si="6"/>
        <v>1416300.71</v>
      </c>
      <c r="H82" s="21">
        <f t="shared" si="6"/>
        <v>1416300.71</v>
      </c>
      <c r="I82" s="21"/>
      <c r="J82" s="21">
        <f>G82/E82*100</f>
        <v>100.00000000000003</v>
      </c>
      <c r="K82" s="21"/>
    </row>
    <row r="83" spans="1:11" ht="33" customHeight="1">
      <c r="A83" s="252"/>
      <c r="B83" s="259"/>
      <c r="C83" s="20" t="s">
        <v>27</v>
      </c>
      <c r="D83" s="21">
        <f t="shared" si="6"/>
        <v>0</v>
      </c>
      <c r="E83" s="21">
        <f t="shared" si="6"/>
        <v>0</v>
      </c>
      <c r="F83" s="21">
        <f t="shared" si="6"/>
        <v>0</v>
      </c>
      <c r="G83" s="21">
        <f t="shared" si="6"/>
        <v>0</v>
      </c>
      <c r="H83" s="21">
        <f t="shared" si="6"/>
        <v>0</v>
      </c>
      <c r="I83" s="21"/>
      <c r="J83" s="21"/>
      <c r="K83" s="21"/>
    </row>
    <row r="84" spans="1:11" ht="30.75" customHeight="1">
      <c r="A84" s="252"/>
      <c r="B84" s="259"/>
      <c r="C84" s="20" t="s">
        <v>28</v>
      </c>
      <c r="D84" s="21">
        <f t="shared" si="6"/>
        <v>77342</v>
      </c>
      <c r="E84" s="21">
        <f t="shared" si="6"/>
        <v>0</v>
      </c>
      <c r="F84" s="21">
        <f t="shared" si="6"/>
        <v>0</v>
      </c>
      <c r="G84" s="21">
        <f t="shared" si="6"/>
        <v>0</v>
      </c>
      <c r="H84" s="21">
        <f t="shared" si="6"/>
        <v>77342</v>
      </c>
      <c r="I84" s="21">
        <f>H84/D84*100</f>
        <v>100</v>
      </c>
      <c r="J84" s="21"/>
      <c r="K84" s="21"/>
    </row>
    <row r="85" spans="1:11" ht="21" customHeight="1">
      <c r="A85" s="252"/>
      <c r="B85" s="253" t="s">
        <v>34</v>
      </c>
      <c r="C85" s="20" t="s">
        <v>22</v>
      </c>
      <c r="D85" s="21">
        <f>D86+D88+D90+D91</f>
        <v>336.7</v>
      </c>
      <c r="E85" s="21">
        <f>E86+E88</f>
        <v>336.7</v>
      </c>
      <c r="F85" s="21">
        <f>F86+F88</f>
        <v>336.7</v>
      </c>
      <c r="G85" s="21">
        <f>G86+G88</f>
        <v>336.7</v>
      </c>
      <c r="H85" s="21">
        <f>H86+H88+H90+H91</f>
        <v>336.7</v>
      </c>
      <c r="I85" s="21">
        <f>H85/D85*100</f>
        <v>100</v>
      </c>
      <c r="J85" s="21">
        <f>G85/E85*100</f>
        <v>100</v>
      </c>
      <c r="K85" s="21">
        <f>G85/F85*100</f>
        <v>100</v>
      </c>
    </row>
    <row r="86" spans="1:11" ht="21.75" customHeight="1">
      <c r="A86" s="252"/>
      <c r="B86" s="253"/>
      <c r="C86" s="20" t="s">
        <v>23</v>
      </c>
      <c r="D86" s="21">
        <f>D292+D299</f>
        <v>336.7</v>
      </c>
      <c r="E86" s="21">
        <f>E292+E299</f>
        <v>336.7</v>
      </c>
      <c r="F86" s="21">
        <f>F292+F299</f>
        <v>336.7</v>
      </c>
      <c r="G86" s="21">
        <f>G292+G299</f>
        <v>336.7</v>
      </c>
      <c r="H86" s="21">
        <f>H292+H299</f>
        <v>336.7</v>
      </c>
      <c r="I86" s="21">
        <f>H86/D86*100</f>
        <v>100</v>
      </c>
      <c r="J86" s="21">
        <f>G86/E86*100</f>
        <v>100</v>
      </c>
      <c r="K86" s="21">
        <f>G86/F86*100</f>
        <v>100</v>
      </c>
    </row>
    <row r="87" spans="1:11" ht="60">
      <c r="A87" s="252"/>
      <c r="B87" s="253"/>
      <c r="C87" s="20" t="s">
        <v>24</v>
      </c>
      <c r="D87" s="21"/>
      <c r="E87" s="21"/>
      <c r="F87" s="21"/>
      <c r="G87" s="21"/>
      <c r="H87" s="21"/>
      <c r="I87" s="21"/>
      <c r="J87" s="21"/>
      <c r="K87" s="21"/>
    </row>
    <row r="88" spans="1:11" ht="30">
      <c r="A88" s="252"/>
      <c r="B88" s="253"/>
      <c r="C88" s="20" t="s">
        <v>25</v>
      </c>
      <c r="D88" s="21"/>
      <c r="E88" s="21"/>
      <c r="F88" s="21"/>
      <c r="G88" s="21"/>
      <c r="H88" s="21"/>
      <c r="I88" s="21"/>
      <c r="J88" s="21"/>
      <c r="K88" s="21"/>
    </row>
    <row r="89" spans="1:11" ht="60">
      <c r="A89" s="252"/>
      <c r="B89" s="253"/>
      <c r="C89" s="20" t="s">
        <v>26</v>
      </c>
      <c r="D89" s="21"/>
      <c r="E89" s="21"/>
      <c r="F89" s="21"/>
      <c r="G89" s="21"/>
      <c r="H89" s="21"/>
      <c r="I89" s="21"/>
      <c r="J89" s="21"/>
      <c r="K89" s="21"/>
    </row>
    <row r="90" spans="1:11" ht="30">
      <c r="A90" s="252"/>
      <c r="B90" s="253"/>
      <c r="C90" s="20" t="s">
        <v>27</v>
      </c>
      <c r="D90" s="21"/>
      <c r="E90" s="21"/>
      <c r="F90" s="21"/>
      <c r="G90" s="21"/>
      <c r="H90" s="21"/>
      <c r="I90" s="21"/>
      <c r="J90" s="21"/>
      <c r="K90" s="21"/>
    </row>
    <row r="91" spans="1:11" ht="33.75" customHeight="1">
      <c r="A91" s="252"/>
      <c r="B91" s="253"/>
      <c r="C91" s="20" t="s">
        <v>28</v>
      </c>
      <c r="D91" s="21"/>
      <c r="E91" s="21"/>
      <c r="F91" s="21"/>
      <c r="G91" s="21"/>
      <c r="H91" s="21"/>
      <c r="I91" s="21"/>
      <c r="J91" s="21"/>
      <c r="K91" s="21"/>
    </row>
    <row r="92" spans="1:11" ht="19.5" customHeight="1">
      <c r="A92" s="260" t="s">
        <v>35</v>
      </c>
      <c r="B92" s="260"/>
      <c r="C92" s="260"/>
      <c r="D92" s="260"/>
      <c r="E92" s="260"/>
      <c r="F92" s="260"/>
      <c r="G92" s="260"/>
      <c r="H92" s="260"/>
      <c r="I92" s="260"/>
      <c r="J92" s="260"/>
      <c r="K92" s="260"/>
    </row>
    <row r="93" spans="1:11" ht="18.75" customHeight="1">
      <c r="A93" s="252" t="s">
        <v>36</v>
      </c>
      <c r="B93" s="253" t="s">
        <v>31</v>
      </c>
      <c r="C93" s="20" t="s">
        <v>22</v>
      </c>
      <c r="D93" s="21">
        <f>D94+D96+D98+D99</f>
        <v>1473565.9999999998</v>
      </c>
      <c r="E93" s="21">
        <f>E94+E96</f>
        <v>1396223.9999999998</v>
      </c>
      <c r="F93" s="21">
        <f>F94+F96</f>
        <v>1396223.9999999998</v>
      </c>
      <c r="G93" s="21">
        <f>G94+G96</f>
        <v>1396224</v>
      </c>
      <c r="H93" s="21">
        <f>H94+H96+H98+H99</f>
        <v>1473566</v>
      </c>
      <c r="I93" s="21">
        <f>H93/D93*100</f>
        <v>100.00000000000003</v>
      </c>
      <c r="J93" s="21">
        <f>G93/E93*100</f>
        <v>100.00000000000003</v>
      </c>
      <c r="K93" s="21">
        <f>G93/F93*100</f>
        <v>100.00000000000003</v>
      </c>
    </row>
    <row r="94" spans="1:11" ht="18.75" customHeight="1">
      <c r="A94" s="252"/>
      <c r="B94" s="253"/>
      <c r="C94" s="20" t="s">
        <v>23</v>
      </c>
      <c r="D94" s="21">
        <f>D150+D157+D164+D101+D171+D108+D115+D178+D122+D129+D136+D185+D192+D143</f>
        <v>225942.10000000006</v>
      </c>
      <c r="E94" s="21">
        <f>E150+E157+E164+E101+E171+E108+E115+E178+E122+E129+E136+E185+E192+E143</f>
        <v>225942.09</v>
      </c>
      <c r="F94" s="21">
        <f>F150+F157+F164+F101+F171+F108+F115+F178+F122+F129+F136+F185+F192+F143</f>
        <v>225942.09</v>
      </c>
      <c r="G94" s="21">
        <f>G150+G157+G164+G101+G171+G108+G115+G178+G122+G129+G136+G185+G192+G143</f>
        <v>225942.09000000003</v>
      </c>
      <c r="H94" s="21">
        <f>H150+H157+H164+H101+H171+H108+H115+H178+H122+H129+H136+H185+H192+H143</f>
        <v>225942.09000000003</v>
      </c>
      <c r="I94" s="21">
        <f>H94/D94*100</f>
        <v>99.999995574087336</v>
      </c>
      <c r="J94" s="21">
        <f>G94/E94*100</f>
        <v>100.00000000000003</v>
      </c>
      <c r="K94" s="21">
        <f>G94/F94*100</f>
        <v>100.00000000000003</v>
      </c>
    </row>
    <row r="95" spans="1:11" ht="60">
      <c r="A95" s="252"/>
      <c r="B95" s="253"/>
      <c r="C95" s="20" t="s">
        <v>24</v>
      </c>
      <c r="D95" s="21"/>
      <c r="E95" s="21">
        <f>E151+E158+E165+E102+E172+E109+E116+E179+E123+E130+E137+E186+E193+E144</f>
        <v>144642.09999999998</v>
      </c>
      <c r="F95" s="21"/>
      <c r="G95" s="21">
        <f t="shared" ref="G95:H97" si="7">G151+G158+G165+G102+G172+G109+G116+G179+G123+G130+G137+G186+G193+G144</f>
        <v>144642.09</v>
      </c>
      <c r="H95" s="21">
        <f t="shared" si="7"/>
        <v>144642.09</v>
      </c>
      <c r="I95" s="21"/>
      <c r="J95" s="21">
        <f>G95/E95*100</f>
        <v>99.999993086383583</v>
      </c>
      <c r="K95" s="21"/>
    </row>
    <row r="96" spans="1:11" ht="32.25" customHeight="1">
      <c r="A96" s="252"/>
      <c r="B96" s="253"/>
      <c r="C96" s="20" t="s">
        <v>25</v>
      </c>
      <c r="D96" s="21">
        <f>D152+D159+D166+D103+D173+D110+D117+D180+D124+D131+D138+D187+D194+D145</f>
        <v>1170281.8999999997</v>
      </c>
      <c r="E96" s="21">
        <f>E152+E159+E166+E103+E173+E110+E117+E180+E124+E131+E138+E187+E194+E145</f>
        <v>1170281.9099999997</v>
      </c>
      <c r="F96" s="21">
        <f>F152+F159+F166+F103+F173+F110+F117+F180+F124+F131+F138+F187+F194+F145</f>
        <v>1170281.9099999997</v>
      </c>
      <c r="G96" s="21">
        <f t="shared" si="7"/>
        <v>1170281.9099999999</v>
      </c>
      <c r="H96" s="21">
        <f t="shared" si="7"/>
        <v>1170281.9099999999</v>
      </c>
      <c r="I96" s="21">
        <f>H96/D96*100</f>
        <v>100.00000085449498</v>
      </c>
      <c r="J96" s="21">
        <f>G96/E96*100</f>
        <v>100.00000000000003</v>
      </c>
      <c r="K96" s="21">
        <f>G96/F96*100</f>
        <v>100.00000000000003</v>
      </c>
    </row>
    <row r="97" spans="1:11" ht="60">
      <c r="A97" s="252"/>
      <c r="B97" s="253"/>
      <c r="C97" s="20" t="s">
        <v>26</v>
      </c>
      <c r="D97" s="21"/>
      <c r="E97" s="21">
        <f>E153+E160+E167+E104+E174+E111+E118+E181+E125+E132+E139+E188+E195+E146</f>
        <v>1170281.9099999997</v>
      </c>
      <c r="F97" s="21"/>
      <c r="G97" s="21">
        <f t="shared" si="7"/>
        <v>1170281.9099999999</v>
      </c>
      <c r="H97" s="21">
        <f t="shared" si="7"/>
        <v>1170281.9099999999</v>
      </c>
      <c r="I97" s="21"/>
      <c r="J97" s="21">
        <f>G97/E97*100</f>
        <v>100.00000000000003</v>
      </c>
      <c r="K97" s="21"/>
    </row>
    <row r="98" spans="1:11" ht="30" customHeight="1">
      <c r="A98" s="252"/>
      <c r="B98" s="253"/>
      <c r="C98" s="20" t="s">
        <v>27</v>
      </c>
      <c r="D98" s="21"/>
      <c r="E98" s="21"/>
      <c r="F98" s="21"/>
      <c r="G98" s="21"/>
      <c r="H98" s="21"/>
      <c r="I98" s="21"/>
      <c r="J98" s="21"/>
      <c r="K98" s="21"/>
    </row>
    <row r="99" spans="1:11" ht="51.75" customHeight="1">
      <c r="A99" s="252"/>
      <c r="B99" s="253"/>
      <c r="C99" s="20" t="s">
        <v>28</v>
      </c>
      <c r="D99" s="21">
        <f>D155+D162+D169+D106+D176+D113+D120+D183+D127+D134+D141+D190+D197+D148</f>
        <v>77342</v>
      </c>
      <c r="E99" s="21"/>
      <c r="F99" s="21"/>
      <c r="G99" s="21"/>
      <c r="H99" s="21">
        <f>H155+H162+H169+H106+H176+H113+H120+H183+H127+H134+H141+H190+H197+H148</f>
        <v>77342</v>
      </c>
      <c r="I99" s="21">
        <f>H99/D99*100</f>
        <v>100</v>
      </c>
      <c r="J99" s="21"/>
      <c r="K99" s="21"/>
    </row>
    <row r="100" spans="1:11" ht="17.25" customHeight="1">
      <c r="A100" s="253" t="s">
        <v>37</v>
      </c>
      <c r="B100" s="253" t="s">
        <v>31</v>
      </c>
      <c r="C100" s="20" t="s">
        <v>22</v>
      </c>
      <c r="D100" s="21">
        <f>D101+D103+D105+D106</f>
        <v>163396.4</v>
      </c>
      <c r="E100" s="21">
        <f>E101+E103</f>
        <v>163396.43</v>
      </c>
      <c r="F100" s="21">
        <f>F101+F103</f>
        <v>163396.43</v>
      </c>
      <c r="G100" s="21">
        <f>G101+G103</f>
        <v>163396.43</v>
      </c>
      <c r="H100" s="21">
        <f>H101+H103+H105+H106</f>
        <v>163396.43</v>
      </c>
      <c r="I100" s="21">
        <f>H100/D100*100</f>
        <v>100.00001836025763</v>
      </c>
      <c r="J100" s="21">
        <f>G100/E100*100</f>
        <v>100</v>
      </c>
      <c r="K100" s="21">
        <f>G100/F100*100</f>
        <v>100</v>
      </c>
    </row>
    <row r="101" spans="1:11" ht="15" customHeight="1">
      <c r="A101" s="253"/>
      <c r="B101" s="253"/>
      <c r="C101" s="20" t="s">
        <v>23</v>
      </c>
      <c r="D101" s="21">
        <v>17973.599999999999</v>
      </c>
      <c r="E101" s="21">
        <v>17973.580000000002</v>
      </c>
      <c r="F101" s="21">
        <v>17973.580000000002</v>
      </c>
      <c r="G101" s="21">
        <v>17973.72</v>
      </c>
      <c r="H101" s="21">
        <v>17973.72</v>
      </c>
      <c r="I101" s="21">
        <f>H101/D101*100</f>
        <v>100.00066764588065</v>
      </c>
      <c r="J101" s="21">
        <f>G101/E101*100</f>
        <v>100.0007789210608</v>
      </c>
      <c r="K101" s="21">
        <f>G101/F101*100</f>
        <v>100.0007789210608</v>
      </c>
    </row>
    <row r="102" spans="1:11" ht="58.5" customHeight="1">
      <c r="A102" s="253"/>
      <c r="B102" s="253"/>
      <c r="C102" s="20" t="s">
        <v>24</v>
      </c>
      <c r="D102" s="21"/>
      <c r="E102" s="21">
        <v>17973.580000000002</v>
      </c>
      <c r="F102" s="21"/>
      <c r="G102" s="21">
        <v>17973.72</v>
      </c>
      <c r="H102" s="21">
        <v>17973.72</v>
      </c>
      <c r="I102" s="21"/>
      <c r="J102" s="21">
        <f>G102/E102*100</f>
        <v>100.0007789210608</v>
      </c>
      <c r="K102" s="21"/>
    </row>
    <row r="103" spans="1:11" ht="35.25" customHeight="1">
      <c r="A103" s="253"/>
      <c r="B103" s="253"/>
      <c r="C103" s="20" t="s">
        <v>25</v>
      </c>
      <c r="D103" s="21">
        <v>145422.79999999999</v>
      </c>
      <c r="E103" s="21">
        <v>145422.85</v>
      </c>
      <c r="F103" s="21">
        <v>145422.85</v>
      </c>
      <c r="G103" s="21">
        <v>145422.71</v>
      </c>
      <c r="H103" s="21">
        <v>145422.71</v>
      </c>
      <c r="I103" s="21">
        <f>H103/D103*100</f>
        <v>99.999938111492838</v>
      </c>
      <c r="J103" s="21">
        <f>G103/E103*100</f>
        <v>99.999903729021938</v>
      </c>
      <c r="K103" s="21">
        <f>G103/F103*100</f>
        <v>99.999903729021938</v>
      </c>
    </row>
    <row r="104" spans="1:11" ht="61.5" customHeight="1">
      <c r="A104" s="253"/>
      <c r="B104" s="253"/>
      <c r="C104" s="20" t="s">
        <v>26</v>
      </c>
      <c r="D104" s="21"/>
      <c r="E104" s="21">
        <v>145422.85</v>
      </c>
      <c r="F104" s="21"/>
      <c r="G104" s="21">
        <v>145422.71</v>
      </c>
      <c r="H104" s="21">
        <v>145422.71</v>
      </c>
      <c r="I104" s="21"/>
      <c r="J104" s="21">
        <f>G104/E104*100</f>
        <v>99.999903729021938</v>
      </c>
      <c r="K104" s="21"/>
    </row>
    <row r="105" spans="1:11" ht="34.5" customHeight="1">
      <c r="A105" s="253"/>
      <c r="B105" s="253"/>
      <c r="C105" s="20" t="s">
        <v>27</v>
      </c>
      <c r="D105" s="21"/>
      <c r="E105" s="21"/>
      <c r="F105" s="21"/>
      <c r="G105" s="21"/>
      <c r="H105" s="21"/>
      <c r="I105" s="21"/>
      <c r="J105" s="21"/>
      <c r="K105" s="21"/>
    </row>
    <row r="106" spans="1:11" ht="32.25" customHeight="1">
      <c r="A106" s="253"/>
      <c r="B106" s="253"/>
      <c r="C106" s="20" t="s">
        <v>28</v>
      </c>
      <c r="D106" s="21"/>
      <c r="E106" s="21"/>
      <c r="F106" s="21"/>
      <c r="G106" s="21"/>
      <c r="H106" s="21"/>
      <c r="I106" s="21"/>
      <c r="J106" s="21"/>
      <c r="K106" s="21"/>
    </row>
    <row r="107" spans="1:11" ht="17.25" customHeight="1">
      <c r="A107" s="253" t="s">
        <v>38</v>
      </c>
      <c r="B107" s="253" t="s">
        <v>31</v>
      </c>
      <c r="C107" s="20" t="s">
        <v>22</v>
      </c>
      <c r="D107" s="21">
        <f>D108+D110+D112+D113</f>
        <v>67315.3</v>
      </c>
      <c r="E107" s="21">
        <f>E108+E110</f>
        <v>67315.34</v>
      </c>
      <c r="F107" s="21">
        <f>F108+F110</f>
        <v>67315.34</v>
      </c>
      <c r="G107" s="21">
        <f>G108+G110</f>
        <v>67315.34</v>
      </c>
      <c r="H107" s="21">
        <f>H108+H110</f>
        <v>67315.34</v>
      </c>
      <c r="I107" s="21">
        <f>H107/D107*100</f>
        <v>100.00005942185506</v>
      </c>
      <c r="J107" s="21">
        <f>G107/E107*100</f>
        <v>100</v>
      </c>
      <c r="K107" s="21">
        <f>G107/F107*100</f>
        <v>100</v>
      </c>
    </row>
    <row r="108" spans="1:11" ht="19.5" customHeight="1">
      <c r="A108" s="253"/>
      <c r="B108" s="253"/>
      <c r="C108" s="20" t="s">
        <v>23</v>
      </c>
      <c r="D108" s="21">
        <v>7404.7</v>
      </c>
      <c r="E108" s="21">
        <v>7404.73</v>
      </c>
      <c r="F108" s="21">
        <v>7404.73</v>
      </c>
      <c r="G108" s="21">
        <v>7404.73</v>
      </c>
      <c r="H108" s="21">
        <v>7404.73</v>
      </c>
      <c r="I108" s="21">
        <f>H108/D108*100</f>
        <v>100.00040514808161</v>
      </c>
      <c r="J108" s="21">
        <f>G108/E108*100</f>
        <v>100</v>
      </c>
      <c r="K108" s="21">
        <f>G108/F108*100</f>
        <v>100</v>
      </c>
    </row>
    <row r="109" spans="1:11" ht="32.25" customHeight="1">
      <c r="A109" s="253"/>
      <c r="B109" s="253"/>
      <c r="C109" s="20" t="s">
        <v>24</v>
      </c>
      <c r="D109" s="21"/>
      <c r="E109" s="21">
        <v>7404.73</v>
      </c>
      <c r="F109" s="21"/>
      <c r="G109" s="21">
        <v>7404.73</v>
      </c>
      <c r="H109" s="21">
        <v>7404.73</v>
      </c>
      <c r="I109" s="21"/>
      <c r="J109" s="21">
        <f>G109/E109*100</f>
        <v>100</v>
      </c>
      <c r="K109" s="21"/>
    </row>
    <row r="110" spans="1:11" ht="32.25" customHeight="1">
      <c r="A110" s="253"/>
      <c r="B110" s="253"/>
      <c r="C110" s="20" t="s">
        <v>25</v>
      </c>
      <c r="D110" s="21">
        <v>59910.6</v>
      </c>
      <c r="E110" s="21">
        <v>59910.61</v>
      </c>
      <c r="F110" s="21">
        <v>59910.61</v>
      </c>
      <c r="G110" s="21">
        <v>59910.61</v>
      </c>
      <c r="H110" s="21">
        <v>59910.61</v>
      </c>
      <c r="I110" s="21">
        <f>H110/D110*100</f>
        <v>100.00001669153707</v>
      </c>
      <c r="J110" s="21">
        <f>G110/E110*100</f>
        <v>100</v>
      </c>
      <c r="K110" s="21">
        <f>G110/F110*100</f>
        <v>100</v>
      </c>
    </row>
    <row r="111" spans="1:11" ht="32.25" customHeight="1">
      <c r="A111" s="253"/>
      <c r="B111" s="253"/>
      <c r="C111" s="20" t="s">
        <v>26</v>
      </c>
      <c r="D111" s="21"/>
      <c r="E111" s="21">
        <v>59910.61</v>
      </c>
      <c r="F111" s="21"/>
      <c r="G111" s="21">
        <v>59910.61</v>
      </c>
      <c r="H111" s="21">
        <v>59910.61</v>
      </c>
      <c r="I111" s="21"/>
      <c r="J111" s="21">
        <f>G111/E111*100</f>
        <v>100</v>
      </c>
      <c r="K111" s="21"/>
    </row>
    <row r="112" spans="1:11" ht="32.25" customHeight="1">
      <c r="A112" s="253"/>
      <c r="B112" s="253"/>
      <c r="C112" s="20" t="s">
        <v>27</v>
      </c>
      <c r="D112" s="21"/>
      <c r="E112" s="21"/>
      <c r="F112" s="21"/>
      <c r="G112" s="21"/>
      <c r="H112" s="21"/>
      <c r="I112" s="21"/>
      <c r="J112" s="21"/>
      <c r="K112" s="21"/>
    </row>
    <row r="113" spans="1:11" ht="32.25" customHeight="1">
      <c r="A113" s="253"/>
      <c r="B113" s="253"/>
      <c r="C113" s="20" t="s">
        <v>28</v>
      </c>
      <c r="D113" s="21"/>
      <c r="E113" s="21"/>
      <c r="F113" s="21"/>
      <c r="G113" s="21"/>
      <c r="H113" s="21"/>
      <c r="I113" s="21"/>
      <c r="J113" s="21"/>
      <c r="K113" s="21"/>
    </row>
    <row r="114" spans="1:11" ht="17.25" customHeight="1">
      <c r="A114" s="253" t="s">
        <v>39</v>
      </c>
      <c r="B114" s="253" t="s">
        <v>31</v>
      </c>
      <c r="C114" s="20" t="s">
        <v>22</v>
      </c>
      <c r="D114" s="21">
        <f>D115+D117+D119+D120</f>
        <v>22414.799999999999</v>
      </c>
      <c r="E114" s="21">
        <f>E115+E117</f>
        <v>22414.800000000003</v>
      </c>
      <c r="F114" s="21">
        <f>F115+F117</f>
        <v>22414.800000000003</v>
      </c>
      <c r="G114" s="21">
        <f>G115+G117</f>
        <v>22414.799999999999</v>
      </c>
      <c r="H114" s="21">
        <f>H115+H117+H119+H120</f>
        <v>22414.799999999999</v>
      </c>
      <c r="I114" s="21">
        <f>H114/D114*100</f>
        <v>100</v>
      </c>
      <c r="J114" s="21">
        <f>G114/E114*100</f>
        <v>99.999999999999986</v>
      </c>
      <c r="K114" s="21">
        <f>G114/F114*100</f>
        <v>99.999999999999986</v>
      </c>
    </row>
    <row r="115" spans="1:11" ht="17.25" customHeight="1">
      <c r="A115" s="253"/>
      <c r="B115" s="253"/>
      <c r="C115" s="20" t="s">
        <v>23</v>
      </c>
      <c r="D115" s="21">
        <v>2465.6999999999998</v>
      </c>
      <c r="E115" s="21">
        <v>2465.65</v>
      </c>
      <c r="F115" s="21">
        <v>2465.65</v>
      </c>
      <c r="G115" s="21">
        <v>2465.64</v>
      </c>
      <c r="H115" s="21">
        <v>2465.64</v>
      </c>
      <c r="I115" s="21">
        <f>H115/D115*100</f>
        <v>99.997566613943306</v>
      </c>
      <c r="J115" s="21">
        <f>G115/E115*100</f>
        <v>99.99959442743291</v>
      </c>
      <c r="K115" s="21">
        <f>G115/F115*100</f>
        <v>99.99959442743291</v>
      </c>
    </row>
    <row r="116" spans="1:11" ht="32.25" customHeight="1">
      <c r="A116" s="253"/>
      <c r="B116" s="253"/>
      <c r="C116" s="20" t="s">
        <v>24</v>
      </c>
      <c r="D116" s="21"/>
      <c r="E116" s="21">
        <v>2465.65</v>
      </c>
      <c r="F116" s="21"/>
      <c r="G116" s="21">
        <v>2465.64</v>
      </c>
      <c r="H116" s="21">
        <v>2465.64</v>
      </c>
      <c r="I116" s="21"/>
      <c r="J116" s="21">
        <f>G116/E116*100</f>
        <v>99.99959442743291</v>
      </c>
      <c r="K116" s="21"/>
    </row>
    <row r="117" spans="1:11" ht="32.25" customHeight="1">
      <c r="A117" s="253"/>
      <c r="B117" s="253"/>
      <c r="C117" s="20" t="s">
        <v>25</v>
      </c>
      <c r="D117" s="21">
        <v>19949.099999999999</v>
      </c>
      <c r="E117" s="21">
        <v>19949.150000000001</v>
      </c>
      <c r="F117" s="21">
        <v>19949.150000000001</v>
      </c>
      <c r="G117" s="21">
        <v>19949.16</v>
      </c>
      <c r="H117" s="21">
        <v>19949.16</v>
      </c>
      <c r="I117" s="21">
        <f>H117/D117*100</f>
        <v>100.00030076544807</v>
      </c>
      <c r="J117" s="21">
        <f>G117/E117*100</f>
        <v>100.00005012744904</v>
      </c>
      <c r="K117" s="21">
        <f>G117/F117*100</f>
        <v>100.00005012744904</v>
      </c>
    </row>
    <row r="118" spans="1:11" ht="32.25" customHeight="1">
      <c r="A118" s="253"/>
      <c r="B118" s="253"/>
      <c r="C118" s="20" t="s">
        <v>26</v>
      </c>
      <c r="D118" s="21"/>
      <c r="E118" s="21">
        <v>19949.150000000001</v>
      </c>
      <c r="F118" s="21"/>
      <c r="G118" s="21">
        <v>19949.16</v>
      </c>
      <c r="H118" s="21">
        <v>19949.16</v>
      </c>
      <c r="I118" s="21"/>
      <c r="J118" s="21">
        <f>G118/E118*100</f>
        <v>100.00005012744904</v>
      </c>
      <c r="K118" s="21"/>
    </row>
    <row r="119" spans="1:11" ht="32.25" customHeight="1">
      <c r="A119" s="253"/>
      <c r="B119" s="253"/>
      <c r="C119" s="20" t="s">
        <v>27</v>
      </c>
      <c r="D119" s="21"/>
      <c r="E119" s="21"/>
      <c r="F119" s="21"/>
      <c r="G119" s="21"/>
      <c r="H119" s="21"/>
      <c r="I119" s="21"/>
      <c r="J119" s="21"/>
      <c r="K119" s="21"/>
    </row>
    <row r="120" spans="1:11" ht="32.25" customHeight="1">
      <c r="A120" s="253"/>
      <c r="B120" s="253"/>
      <c r="C120" s="20" t="s">
        <v>28</v>
      </c>
      <c r="D120" s="21"/>
      <c r="E120" s="21"/>
      <c r="F120" s="21"/>
      <c r="G120" s="21"/>
      <c r="H120" s="21"/>
      <c r="I120" s="21"/>
      <c r="J120" s="21"/>
      <c r="K120" s="21"/>
    </row>
    <row r="121" spans="1:11" ht="20.25" customHeight="1">
      <c r="A121" s="253" t="s">
        <v>40</v>
      </c>
      <c r="B121" s="253" t="s">
        <v>31</v>
      </c>
      <c r="C121" s="20" t="s">
        <v>22</v>
      </c>
      <c r="D121" s="21">
        <f>D122+D124+D126+D127</f>
        <v>95953.799999999988</v>
      </c>
      <c r="E121" s="21">
        <f>E122+E124</f>
        <v>86358.400000000009</v>
      </c>
      <c r="F121" s="21">
        <f>F122+F124</f>
        <v>86358.400000000009</v>
      </c>
      <c r="G121" s="21">
        <f>G122+G124</f>
        <v>86358.399999999994</v>
      </c>
      <c r="H121" s="21">
        <f>H122+H124+H127</f>
        <v>95953.799999999988</v>
      </c>
      <c r="I121" s="21">
        <f>H121/D121*100</f>
        <v>100</v>
      </c>
      <c r="J121" s="21">
        <f>G121/E121*100</f>
        <v>99.999999999999972</v>
      </c>
      <c r="K121" s="21">
        <f>G121/F121*100</f>
        <v>99.999999999999972</v>
      </c>
    </row>
    <row r="122" spans="1:11" ht="16.5" customHeight="1">
      <c r="A122" s="253"/>
      <c r="B122" s="253"/>
      <c r="C122" s="20" t="s">
        <v>23</v>
      </c>
      <c r="D122" s="21">
        <v>9499.4</v>
      </c>
      <c r="E122" s="21">
        <v>9499.44</v>
      </c>
      <c r="F122" s="21">
        <v>9499.44</v>
      </c>
      <c r="G122" s="21">
        <v>9499.48</v>
      </c>
      <c r="H122" s="21">
        <v>9499.48</v>
      </c>
      <c r="I122" s="21">
        <f>H122/D122*100</f>
        <v>100.0008421584521</v>
      </c>
      <c r="J122" s="21">
        <f>G122/E122*100</f>
        <v>100.00042107745297</v>
      </c>
      <c r="K122" s="21">
        <f>G122/F122*100</f>
        <v>100.00042107745297</v>
      </c>
    </row>
    <row r="123" spans="1:11" ht="32.25" customHeight="1">
      <c r="A123" s="253"/>
      <c r="B123" s="253"/>
      <c r="C123" s="20" t="s">
        <v>24</v>
      </c>
      <c r="D123" s="21"/>
      <c r="E123" s="21">
        <v>9499.44</v>
      </c>
      <c r="F123" s="21"/>
      <c r="G123" s="21">
        <v>9499.48</v>
      </c>
      <c r="H123" s="21">
        <v>9499.48</v>
      </c>
      <c r="I123" s="21"/>
      <c r="J123" s="21">
        <f>G123/E123*100</f>
        <v>100.00042107745297</v>
      </c>
      <c r="K123" s="21"/>
    </row>
    <row r="124" spans="1:11" ht="32.25" customHeight="1">
      <c r="A124" s="253"/>
      <c r="B124" s="253"/>
      <c r="C124" s="20" t="s">
        <v>25</v>
      </c>
      <c r="D124" s="21">
        <v>76859</v>
      </c>
      <c r="E124" s="21">
        <v>76858.960000000006</v>
      </c>
      <c r="F124" s="21">
        <v>76858.960000000006</v>
      </c>
      <c r="G124" s="21">
        <v>76858.92</v>
      </c>
      <c r="H124" s="21">
        <v>76858.92</v>
      </c>
      <c r="I124" s="21">
        <f>H124/D124*100</f>
        <v>99.999895913295774</v>
      </c>
      <c r="J124" s="21">
        <f>G124/E124*100</f>
        <v>99.999947956620787</v>
      </c>
      <c r="K124" s="21">
        <f>G124/F124*100</f>
        <v>99.999947956620787</v>
      </c>
    </row>
    <row r="125" spans="1:11" ht="32.25" customHeight="1">
      <c r="A125" s="253"/>
      <c r="B125" s="253"/>
      <c r="C125" s="20" t="s">
        <v>26</v>
      </c>
      <c r="D125" s="21"/>
      <c r="E125" s="21">
        <v>76858.960000000006</v>
      </c>
      <c r="F125" s="21"/>
      <c r="G125" s="21">
        <v>76858.92</v>
      </c>
      <c r="H125" s="21">
        <v>76858.92</v>
      </c>
      <c r="I125" s="21"/>
      <c r="J125" s="21">
        <f>G125/E125*100</f>
        <v>99.999947956620787</v>
      </c>
      <c r="K125" s="21"/>
    </row>
    <row r="126" spans="1:11" ht="32.25" customHeight="1">
      <c r="A126" s="253"/>
      <c r="B126" s="253"/>
      <c r="C126" s="20" t="s">
        <v>27</v>
      </c>
      <c r="D126" s="21"/>
      <c r="E126" s="21"/>
      <c r="F126" s="21"/>
      <c r="G126" s="21"/>
      <c r="H126" s="21"/>
      <c r="I126" s="21"/>
      <c r="J126" s="21"/>
      <c r="K126" s="21"/>
    </row>
    <row r="127" spans="1:11" ht="32.25" customHeight="1">
      <c r="A127" s="253"/>
      <c r="B127" s="253"/>
      <c r="C127" s="20" t="s">
        <v>28</v>
      </c>
      <c r="D127" s="21">
        <v>9595.4</v>
      </c>
      <c r="E127" s="21"/>
      <c r="F127" s="21"/>
      <c r="G127" s="21"/>
      <c r="H127" s="21">
        <v>9595.4</v>
      </c>
      <c r="I127" s="21">
        <f>H127/D127*100</f>
        <v>100</v>
      </c>
      <c r="J127" s="21"/>
      <c r="K127" s="21"/>
    </row>
    <row r="128" spans="1:11" ht="17.25" customHeight="1">
      <c r="A128" s="253" t="s">
        <v>41</v>
      </c>
      <c r="B128" s="253" t="s">
        <v>31</v>
      </c>
      <c r="C128" s="20" t="s">
        <v>22</v>
      </c>
      <c r="D128" s="21">
        <f>D129+D131+D133+D134</f>
        <v>101833.3</v>
      </c>
      <c r="E128" s="21">
        <f>E129+E131</f>
        <v>61100</v>
      </c>
      <c r="F128" s="21">
        <f>F129+F131</f>
        <v>61100</v>
      </c>
      <c r="G128" s="21">
        <f>G129+G131</f>
        <v>61100</v>
      </c>
      <c r="H128" s="21">
        <f>H129+H131+H134</f>
        <v>101833.3</v>
      </c>
      <c r="I128" s="21">
        <f>H128/D128*100</f>
        <v>100</v>
      </c>
      <c r="J128" s="21">
        <f>G128/E128*100</f>
        <v>100</v>
      </c>
      <c r="K128" s="21">
        <f>G128/F128*100</f>
        <v>100</v>
      </c>
    </row>
    <row r="129" spans="1:11" ht="20.25" customHeight="1">
      <c r="A129" s="253"/>
      <c r="B129" s="253"/>
      <c r="C129" s="20" t="s">
        <v>23</v>
      </c>
      <c r="D129" s="21">
        <v>6721.1</v>
      </c>
      <c r="E129" s="21">
        <v>6721.06</v>
      </c>
      <c r="F129" s="21">
        <v>6721.06</v>
      </c>
      <c r="G129" s="21">
        <v>6721.04</v>
      </c>
      <c r="H129" s="21">
        <v>6721.04</v>
      </c>
      <c r="I129" s="21">
        <f>H129/D129*100</f>
        <v>99.999107288985428</v>
      </c>
      <c r="J129" s="21">
        <f>G129/E129*100</f>
        <v>99.999702427890838</v>
      </c>
      <c r="K129" s="21">
        <f>G129/F129*100</f>
        <v>99.999702427890838</v>
      </c>
    </row>
    <row r="130" spans="1:11" ht="32.25" customHeight="1">
      <c r="A130" s="253"/>
      <c r="B130" s="253"/>
      <c r="C130" s="20" t="s">
        <v>24</v>
      </c>
      <c r="D130" s="21"/>
      <c r="E130" s="21">
        <v>6721.06</v>
      </c>
      <c r="F130" s="21"/>
      <c r="G130" s="21">
        <v>6721.04</v>
      </c>
      <c r="H130" s="21">
        <v>6721.04</v>
      </c>
      <c r="I130" s="21"/>
      <c r="J130" s="21">
        <f>G130/E130*100</f>
        <v>99.999702427890838</v>
      </c>
      <c r="K130" s="21"/>
    </row>
    <row r="131" spans="1:11" ht="32.25" customHeight="1">
      <c r="A131" s="253"/>
      <c r="B131" s="253"/>
      <c r="C131" s="20" t="s">
        <v>25</v>
      </c>
      <c r="D131" s="21">
        <v>54378.9</v>
      </c>
      <c r="E131" s="21">
        <v>54378.94</v>
      </c>
      <c r="F131" s="21">
        <v>54378.94</v>
      </c>
      <c r="G131" s="21">
        <v>54378.96</v>
      </c>
      <c r="H131" s="21">
        <v>54378.96</v>
      </c>
      <c r="I131" s="21">
        <f>H131/D131*100</f>
        <v>100.00011033691376</v>
      </c>
      <c r="J131" s="21">
        <f>G131/E131*100</f>
        <v>100.00003677894421</v>
      </c>
      <c r="K131" s="21">
        <f>G131/F131*100</f>
        <v>100.00003677894421</v>
      </c>
    </row>
    <row r="132" spans="1:11" ht="32.25" customHeight="1">
      <c r="A132" s="253"/>
      <c r="B132" s="253"/>
      <c r="C132" s="20" t="s">
        <v>26</v>
      </c>
      <c r="D132" s="21"/>
      <c r="E132" s="21">
        <v>54378.94</v>
      </c>
      <c r="F132" s="21"/>
      <c r="G132" s="21">
        <v>54378.96</v>
      </c>
      <c r="H132" s="21">
        <v>54378.96</v>
      </c>
      <c r="I132" s="21"/>
      <c r="J132" s="21">
        <f>G132/E132*100</f>
        <v>100.00003677894421</v>
      </c>
      <c r="K132" s="21"/>
    </row>
    <row r="133" spans="1:11" ht="32.25" customHeight="1">
      <c r="A133" s="253"/>
      <c r="B133" s="253"/>
      <c r="C133" s="20" t="s">
        <v>27</v>
      </c>
      <c r="D133" s="21"/>
      <c r="E133" s="21"/>
      <c r="F133" s="21"/>
      <c r="G133" s="21"/>
      <c r="H133" s="21"/>
      <c r="I133" s="21"/>
      <c r="J133" s="21"/>
      <c r="K133" s="21"/>
    </row>
    <row r="134" spans="1:11" ht="32.25" customHeight="1">
      <c r="A134" s="253"/>
      <c r="B134" s="253"/>
      <c r="C134" s="20" t="s">
        <v>28</v>
      </c>
      <c r="D134" s="21">
        <v>40733.300000000003</v>
      </c>
      <c r="E134" s="21"/>
      <c r="F134" s="21"/>
      <c r="G134" s="21"/>
      <c r="H134" s="21">
        <v>40733.300000000003</v>
      </c>
      <c r="I134" s="21">
        <f>H134/D134*100</f>
        <v>100</v>
      </c>
      <c r="J134" s="21"/>
      <c r="K134" s="21"/>
    </row>
    <row r="135" spans="1:11" ht="22.5" customHeight="1">
      <c r="A135" s="253" t="s">
        <v>42</v>
      </c>
      <c r="B135" s="253" t="s">
        <v>31</v>
      </c>
      <c r="C135" s="20" t="s">
        <v>22</v>
      </c>
      <c r="D135" s="21">
        <f>D136+D138+D140+D141</f>
        <v>67533.2</v>
      </c>
      <c r="E135" s="21">
        <f>E136+E138</f>
        <v>40519.899999999994</v>
      </c>
      <c r="F135" s="21">
        <f>F136+F138</f>
        <v>40519.899999999994</v>
      </c>
      <c r="G135" s="21">
        <f>G136+G138</f>
        <v>40519.9</v>
      </c>
      <c r="H135" s="21">
        <f>H136+H138+H140+H141</f>
        <v>67533.2</v>
      </c>
      <c r="I135" s="21">
        <f>H135/D135*100</f>
        <v>100</v>
      </c>
      <c r="J135" s="21">
        <f>G135/E135*100</f>
        <v>100.00000000000003</v>
      </c>
      <c r="K135" s="21">
        <f>G135/F135*100</f>
        <v>100.00000000000003</v>
      </c>
    </row>
    <row r="136" spans="1:11" ht="18.75" customHeight="1">
      <c r="A136" s="253"/>
      <c r="B136" s="253"/>
      <c r="C136" s="20" t="s">
        <v>23</v>
      </c>
      <c r="D136" s="21">
        <v>4457.2</v>
      </c>
      <c r="E136" s="21">
        <v>4457.2</v>
      </c>
      <c r="F136" s="21">
        <v>4457.2</v>
      </c>
      <c r="G136" s="21">
        <v>4457.22</v>
      </c>
      <c r="H136" s="21">
        <v>4457.22</v>
      </c>
      <c r="I136" s="21">
        <f>H136/D136*100</f>
        <v>100.000448712196</v>
      </c>
      <c r="J136" s="21">
        <f>G136/E136*100</f>
        <v>100.000448712196</v>
      </c>
      <c r="K136" s="21">
        <f>G136/F136*100</f>
        <v>100.000448712196</v>
      </c>
    </row>
    <row r="137" spans="1:11" ht="32.25" customHeight="1">
      <c r="A137" s="253"/>
      <c r="B137" s="253"/>
      <c r="C137" s="20" t="s">
        <v>24</v>
      </c>
      <c r="D137" s="21"/>
      <c r="E137" s="21">
        <v>4457.2</v>
      </c>
      <c r="F137" s="21"/>
      <c r="G137" s="21">
        <v>4457.22</v>
      </c>
      <c r="H137" s="21">
        <v>4457.22</v>
      </c>
      <c r="I137" s="21"/>
      <c r="J137" s="21">
        <f>G137/E137*100</f>
        <v>100.000448712196</v>
      </c>
      <c r="K137" s="21"/>
    </row>
    <row r="138" spans="1:11" ht="32.25" customHeight="1">
      <c r="A138" s="253"/>
      <c r="B138" s="253"/>
      <c r="C138" s="20" t="s">
        <v>25</v>
      </c>
      <c r="D138" s="21">
        <v>36062.699999999997</v>
      </c>
      <c r="E138" s="21">
        <v>36062.699999999997</v>
      </c>
      <c r="F138" s="21">
        <v>36062.699999999997</v>
      </c>
      <c r="G138" s="21">
        <v>36062.68</v>
      </c>
      <c r="H138" s="21">
        <v>36062.68</v>
      </c>
      <c r="I138" s="21">
        <f>H138/D138*100</f>
        <v>99.999944541035475</v>
      </c>
      <c r="J138" s="21">
        <f>G138/E138*100</f>
        <v>99.999944541035475</v>
      </c>
      <c r="K138" s="21">
        <f>G138/F138*100</f>
        <v>99.999944541035475</v>
      </c>
    </row>
    <row r="139" spans="1:11" ht="66.75" customHeight="1">
      <c r="A139" s="253"/>
      <c r="B139" s="253"/>
      <c r="C139" s="20" t="s">
        <v>26</v>
      </c>
      <c r="D139" s="21"/>
      <c r="E139" s="21">
        <v>36062.699999999997</v>
      </c>
      <c r="F139" s="21"/>
      <c r="G139" s="21">
        <v>36062.68</v>
      </c>
      <c r="H139" s="21">
        <v>36062.68</v>
      </c>
      <c r="I139" s="21"/>
      <c r="J139" s="21">
        <f>G139/E139*100</f>
        <v>99.999944541035475</v>
      </c>
      <c r="K139" s="21"/>
    </row>
    <row r="140" spans="1:11" ht="32.25" customHeight="1">
      <c r="A140" s="253"/>
      <c r="B140" s="253"/>
      <c r="C140" s="20" t="s">
        <v>27</v>
      </c>
      <c r="D140" s="21"/>
      <c r="E140" s="21"/>
      <c r="F140" s="21"/>
      <c r="G140" s="21"/>
      <c r="H140" s="21"/>
      <c r="I140" s="21"/>
      <c r="J140" s="21"/>
      <c r="K140" s="21"/>
    </row>
    <row r="141" spans="1:11" ht="32.25" customHeight="1">
      <c r="A141" s="253"/>
      <c r="B141" s="253"/>
      <c r="C141" s="20" t="s">
        <v>28</v>
      </c>
      <c r="D141" s="21">
        <v>27013.3</v>
      </c>
      <c r="E141" s="21"/>
      <c r="F141" s="21"/>
      <c r="G141" s="21"/>
      <c r="H141" s="21">
        <v>27013.3</v>
      </c>
      <c r="I141" s="21">
        <f>H141/D141*100</f>
        <v>100</v>
      </c>
      <c r="J141" s="21"/>
      <c r="K141" s="21"/>
    </row>
    <row r="142" spans="1:11" ht="19.5" customHeight="1">
      <c r="A142" s="253" t="s">
        <v>43</v>
      </c>
      <c r="B142" s="253" t="s">
        <v>31</v>
      </c>
      <c r="C142" s="20" t="s">
        <v>22</v>
      </c>
      <c r="D142" s="21">
        <f>D143+D145+D147+D148</f>
        <v>3918.9</v>
      </c>
      <c r="E142" s="21">
        <f>E143+E145</f>
        <v>3919.03</v>
      </c>
      <c r="F142" s="21">
        <f>F143+F145</f>
        <v>3919.03</v>
      </c>
      <c r="G142" s="21">
        <f>G143+G145</f>
        <v>3919.03</v>
      </c>
      <c r="H142" s="21">
        <f>H143+H145+H147+H148</f>
        <v>3919.03</v>
      </c>
      <c r="I142" s="21">
        <f>H142/D142*100</f>
        <v>100.00331725739366</v>
      </c>
      <c r="J142" s="21">
        <f>G142/E142*100</f>
        <v>100</v>
      </c>
      <c r="K142" s="21">
        <f>G142/F142*100</f>
        <v>100</v>
      </c>
    </row>
    <row r="143" spans="1:11" ht="18.75" customHeight="1">
      <c r="A143" s="253"/>
      <c r="B143" s="253"/>
      <c r="C143" s="20" t="s">
        <v>23</v>
      </c>
      <c r="D143" s="21">
        <v>431</v>
      </c>
      <c r="E143" s="21">
        <v>431.09</v>
      </c>
      <c r="F143" s="21">
        <v>431.09</v>
      </c>
      <c r="G143" s="21">
        <v>431.09</v>
      </c>
      <c r="H143" s="21">
        <v>431.09</v>
      </c>
      <c r="I143" s="21">
        <f>H143/D143*100</f>
        <v>100.02088167053364</v>
      </c>
      <c r="J143" s="21">
        <f>G143/E143*100</f>
        <v>100</v>
      </c>
      <c r="K143" s="21">
        <f>G143/F143*100</f>
        <v>100</v>
      </c>
    </row>
    <row r="144" spans="1:11" ht="60" customHeight="1">
      <c r="A144" s="253"/>
      <c r="B144" s="253"/>
      <c r="C144" s="20" t="s">
        <v>24</v>
      </c>
      <c r="D144" s="21"/>
      <c r="E144" s="21">
        <v>431.09</v>
      </c>
      <c r="F144" s="21"/>
      <c r="G144" s="21">
        <v>431.09</v>
      </c>
      <c r="H144" s="21">
        <v>431.09</v>
      </c>
      <c r="I144" s="21"/>
      <c r="J144" s="21">
        <f>G144/E144*100</f>
        <v>100</v>
      </c>
      <c r="K144" s="21"/>
    </row>
    <row r="145" spans="1:11" ht="32.25" customHeight="1">
      <c r="A145" s="253"/>
      <c r="B145" s="253"/>
      <c r="C145" s="20" t="s">
        <v>25</v>
      </c>
      <c r="D145" s="21">
        <v>3487.9</v>
      </c>
      <c r="E145" s="21">
        <v>3487.94</v>
      </c>
      <c r="F145" s="21">
        <v>3487.94</v>
      </c>
      <c r="G145" s="21">
        <v>3487.94</v>
      </c>
      <c r="H145" s="21">
        <v>3487.94</v>
      </c>
      <c r="I145" s="21">
        <f>H145/D145*100</f>
        <v>100.0011468218699</v>
      </c>
      <c r="J145" s="21">
        <f>G145/E145*100</f>
        <v>100</v>
      </c>
      <c r="K145" s="21">
        <f>G145/F145*100</f>
        <v>100</v>
      </c>
    </row>
    <row r="146" spans="1:11" ht="63" customHeight="1">
      <c r="A146" s="253"/>
      <c r="B146" s="253"/>
      <c r="C146" s="20" t="s">
        <v>26</v>
      </c>
      <c r="D146" s="21"/>
      <c r="E146" s="21">
        <v>3487.94</v>
      </c>
      <c r="F146" s="21"/>
      <c r="G146" s="21">
        <v>3487.94</v>
      </c>
      <c r="H146" s="21">
        <v>3487.94</v>
      </c>
      <c r="I146" s="21"/>
      <c r="J146" s="21">
        <f>G146/E146*100</f>
        <v>100</v>
      </c>
      <c r="K146" s="21"/>
    </row>
    <row r="147" spans="1:11" ht="32.25" customHeight="1">
      <c r="A147" s="253"/>
      <c r="B147" s="253"/>
      <c r="C147" s="20" t="s">
        <v>27</v>
      </c>
      <c r="D147" s="21"/>
      <c r="E147" s="21"/>
      <c r="F147" s="21"/>
      <c r="G147" s="21"/>
      <c r="H147" s="21"/>
      <c r="I147" s="21"/>
      <c r="J147" s="21"/>
      <c r="K147" s="21"/>
    </row>
    <row r="148" spans="1:11" ht="32.25" customHeight="1">
      <c r="A148" s="253"/>
      <c r="B148" s="253"/>
      <c r="C148" s="20" t="s">
        <v>28</v>
      </c>
      <c r="D148" s="21"/>
      <c r="E148" s="21"/>
      <c r="F148" s="21"/>
      <c r="G148" s="21"/>
      <c r="H148" s="21"/>
      <c r="I148" s="21"/>
      <c r="J148" s="21"/>
      <c r="K148" s="21"/>
    </row>
    <row r="149" spans="1:11" ht="23.25" customHeight="1">
      <c r="A149" s="253" t="s">
        <v>44</v>
      </c>
      <c r="B149" s="253" t="s">
        <v>31</v>
      </c>
      <c r="C149" s="20" t="s">
        <v>22</v>
      </c>
      <c r="D149" s="21">
        <f>D150+D152+D154+D155</f>
        <v>556212.9</v>
      </c>
      <c r="E149" s="21">
        <f>E150+E152</f>
        <v>556212.92000000004</v>
      </c>
      <c r="F149" s="21">
        <f>F150+F152</f>
        <v>556212.92000000004</v>
      </c>
      <c r="G149" s="21">
        <f>G150+G152</f>
        <v>556212.92000000004</v>
      </c>
      <c r="H149" s="21">
        <f>H150+H152</f>
        <v>556212.92000000004</v>
      </c>
      <c r="I149" s="21">
        <f>H149/D149*100</f>
        <v>100.00000359574544</v>
      </c>
      <c r="J149" s="21">
        <f>G149/E149*100</f>
        <v>100</v>
      </c>
      <c r="K149" s="21">
        <f>G149/F149*100</f>
        <v>100</v>
      </c>
    </row>
    <row r="150" spans="1:11" ht="21" customHeight="1">
      <c r="A150" s="253"/>
      <c r="B150" s="253"/>
      <c r="C150" s="20" t="s">
        <v>23</v>
      </c>
      <c r="D150" s="21">
        <v>61183.4</v>
      </c>
      <c r="E150" s="21">
        <v>61183.42</v>
      </c>
      <c r="F150" s="21">
        <v>61183.42</v>
      </c>
      <c r="G150" s="21">
        <v>61183.42</v>
      </c>
      <c r="H150" s="21">
        <v>61183.42</v>
      </c>
      <c r="I150" s="21">
        <f>H150/D150*100</f>
        <v>100.00003268860507</v>
      </c>
      <c r="J150" s="21">
        <f>G150/E150*100</f>
        <v>100</v>
      </c>
      <c r="K150" s="21">
        <f>G150/F150*100</f>
        <v>100</v>
      </c>
    </row>
    <row r="151" spans="1:11" ht="60">
      <c r="A151" s="253"/>
      <c r="B151" s="253"/>
      <c r="C151" s="20" t="s">
        <v>24</v>
      </c>
      <c r="D151" s="21"/>
      <c r="E151" s="21">
        <v>61183.42</v>
      </c>
      <c r="F151" s="21"/>
      <c r="G151" s="21">
        <v>61183.42</v>
      </c>
      <c r="H151" s="21">
        <v>61183.42</v>
      </c>
      <c r="I151" s="21"/>
      <c r="J151" s="21">
        <f>G151/E151*100</f>
        <v>100</v>
      </c>
      <c r="K151" s="21"/>
    </row>
    <row r="152" spans="1:11" ht="30" customHeight="1">
      <c r="A152" s="253"/>
      <c r="B152" s="253"/>
      <c r="C152" s="20" t="s">
        <v>25</v>
      </c>
      <c r="D152" s="21">
        <v>495029.5</v>
      </c>
      <c r="E152" s="21">
        <v>495029.5</v>
      </c>
      <c r="F152" s="21">
        <v>495029.5</v>
      </c>
      <c r="G152" s="21">
        <v>495029.5</v>
      </c>
      <c r="H152" s="21">
        <v>495029.5</v>
      </c>
      <c r="I152" s="21">
        <f>H152/D152*100</f>
        <v>100</v>
      </c>
      <c r="J152" s="21">
        <f>G152/E152*100</f>
        <v>100</v>
      </c>
      <c r="K152" s="21">
        <f>G152/F152*100</f>
        <v>100</v>
      </c>
    </row>
    <row r="153" spans="1:11" ht="60">
      <c r="A153" s="253"/>
      <c r="B153" s="253"/>
      <c r="C153" s="20" t="s">
        <v>26</v>
      </c>
      <c r="D153" s="21"/>
      <c r="E153" s="21">
        <v>495029.5</v>
      </c>
      <c r="F153" s="21"/>
      <c r="G153" s="21">
        <v>495029.5</v>
      </c>
      <c r="H153" s="21">
        <v>495029.5</v>
      </c>
      <c r="I153" s="21"/>
      <c r="J153" s="21">
        <f>G153/E153*100</f>
        <v>100</v>
      </c>
      <c r="K153" s="21"/>
    </row>
    <row r="154" spans="1:11" ht="32.25" customHeight="1">
      <c r="A154" s="253"/>
      <c r="B154" s="253"/>
      <c r="C154" s="20" t="s">
        <v>27</v>
      </c>
      <c r="D154" s="21"/>
      <c r="E154" s="21"/>
      <c r="F154" s="21"/>
      <c r="G154" s="21"/>
      <c r="H154" s="21"/>
      <c r="I154" s="21"/>
      <c r="J154" s="21"/>
      <c r="K154" s="21"/>
    </row>
    <row r="155" spans="1:11" ht="34.5" customHeight="1">
      <c r="A155" s="253"/>
      <c r="B155" s="253"/>
      <c r="C155" s="20" t="s">
        <v>28</v>
      </c>
      <c r="D155" s="21"/>
      <c r="E155" s="21"/>
      <c r="F155" s="21"/>
      <c r="G155" s="21"/>
      <c r="H155" s="21"/>
      <c r="I155" s="21"/>
      <c r="J155" s="21"/>
      <c r="K155" s="21"/>
    </row>
    <row r="156" spans="1:11" ht="21.75" customHeight="1">
      <c r="A156" s="253" t="s">
        <v>45</v>
      </c>
      <c r="B156" s="253" t="s">
        <v>31</v>
      </c>
      <c r="C156" s="20" t="s">
        <v>22</v>
      </c>
      <c r="D156" s="21">
        <f>D157+D159+D161+D162</f>
        <v>160711.79999999999</v>
      </c>
      <c r="E156" s="21">
        <f>E157+E159</f>
        <v>160711.79999999999</v>
      </c>
      <c r="F156" s="21">
        <f>F157+F159</f>
        <v>160711.79999999999</v>
      </c>
      <c r="G156" s="21">
        <f>G157+G159</f>
        <v>160711.79999999999</v>
      </c>
      <c r="H156" s="21">
        <f>H157+H159</f>
        <v>160711.79999999999</v>
      </c>
      <c r="I156" s="21">
        <f>H156/D156*100</f>
        <v>100</v>
      </c>
      <c r="J156" s="21">
        <f>G156/E156*100</f>
        <v>100</v>
      </c>
      <c r="K156" s="21">
        <f>G156/F156*100</f>
        <v>100</v>
      </c>
    </row>
    <row r="157" spans="1:11" ht="19.5" customHeight="1">
      <c r="A157" s="253"/>
      <c r="B157" s="253"/>
      <c r="C157" s="20" t="s">
        <v>23</v>
      </c>
      <c r="D157" s="21">
        <v>90035.3</v>
      </c>
      <c r="E157" s="21">
        <v>90035.3</v>
      </c>
      <c r="F157" s="21">
        <v>90035.3</v>
      </c>
      <c r="G157" s="21">
        <v>90035.3</v>
      </c>
      <c r="H157" s="21">
        <v>90035.3</v>
      </c>
      <c r="I157" s="21">
        <f>H157/D157*100</f>
        <v>100</v>
      </c>
      <c r="J157" s="21">
        <f>G157/E157*100</f>
        <v>100</v>
      </c>
      <c r="K157" s="21">
        <f>G157/F157*100</f>
        <v>100</v>
      </c>
    </row>
    <row r="158" spans="1:11" ht="60">
      <c r="A158" s="253"/>
      <c r="B158" s="253"/>
      <c r="C158" s="20" t="s">
        <v>24</v>
      </c>
      <c r="D158" s="21"/>
      <c r="E158" s="21">
        <v>8735.2999999999993</v>
      </c>
      <c r="F158" s="21"/>
      <c r="G158" s="21">
        <v>8735.2999999999993</v>
      </c>
      <c r="H158" s="21">
        <v>8735.2999999999993</v>
      </c>
      <c r="I158" s="21"/>
      <c r="J158" s="21">
        <f>G158/E158*100</f>
        <v>100</v>
      </c>
      <c r="K158" s="21"/>
    </row>
    <row r="159" spans="1:11" ht="30">
      <c r="A159" s="253"/>
      <c r="B159" s="253"/>
      <c r="C159" s="20" t="s">
        <v>25</v>
      </c>
      <c r="D159" s="21">
        <v>70676.5</v>
      </c>
      <c r="E159" s="21">
        <v>70676.5</v>
      </c>
      <c r="F159" s="21">
        <v>70676.5</v>
      </c>
      <c r="G159" s="21">
        <v>70676.5</v>
      </c>
      <c r="H159" s="21">
        <v>70676.5</v>
      </c>
      <c r="I159" s="21">
        <f>H159/D159*100</f>
        <v>100</v>
      </c>
      <c r="J159" s="21">
        <f>G159/E159*100</f>
        <v>100</v>
      </c>
      <c r="K159" s="21">
        <f>G159/F159*100</f>
        <v>100</v>
      </c>
    </row>
    <row r="160" spans="1:11" ht="60">
      <c r="A160" s="253"/>
      <c r="B160" s="253"/>
      <c r="C160" s="20" t="s">
        <v>26</v>
      </c>
      <c r="D160" s="21"/>
      <c r="E160" s="21">
        <v>70676.5</v>
      </c>
      <c r="F160" s="21"/>
      <c r="G160" s="21">
        <v>70676.5</v>
      </c>
      <c r="H160" s="21">
        <v>70676.5</v>
      </c>
      <c r="I160" s="21"/>
      <c r="J160" s="21">
        <f>G160/E160*100</f>
        <v>100</v>
      </c>
      <c r="K160" s="21"/>
    </row>
    <row r="161" spans="1:11" ht="30">
      <c r="A161" s="253"/>
      <c r="B161" s="253"/>
      <c r="C161" s="20" t="s">
        <v>27</v>
      </c>
      <c r="D161" s="21"/>
      <c r="E161" s="21"/>
      <c r="F161" s="21"/>
      <c r="G161" s="21"/>
      <c r="H161" s="21"/>
      <c r="I161" s="21"/>
      <c r="J161" s="21"/>
      <c r="K161" s="21"/>
    </row>
    <row r="162" spans="1:11" ht="30.75" customHeight="1">
      <c r="A162" s="253"/>
      <c r="B162" s="253"/>
      <c r="C162" s="20" t="s">
        <v>28</v>
      </c>
      <c r="D162" s="21"/>
      <c r="E162" s="21"/>
      <c r="F162" s="21"/>
      <c r="G162" s="21"/>
      <c r="H162" s="21"/>
      <c r="I162" s="21"/>
      <c r="J162" s="21"/>
      <c r="K162" s="21"/>
    </row>
    <row r="163" spans="1:11" ht="24" customHeight="1">
      <c r="A163" s="253" t="s">
        <v>46</v>
      </c>
      <c r="B163" s="253" t="s">
        <v>31</v>
      </c>
      <c r="C163" s="20" t="s">
        <v>22</v>
      </c>
      <c r="D163" s="21">
        <f>D164+D166+D168+D169</f>
        <v>63092.9</v>
      </c>
      <c r="E163" s="21">
        <f>E164+E166</f>
        <v>63092.899999999994</v>
      </c>
      <c r="F163" s="21">
        <f>F164+F166</f>
        <v>63092.899999999994</v>
      </c>
      <c r="G163" s="21">
        <f>G164+G166</f>
        <v>63092.9</v>
      </c>
      <c r="H163" s="21">
        <f>H164+H166</f>
        <v>63092.9</v>
      </c>
      <c r="I163" s="21">
        <f>H163/D163*100</f>
        <v>100</v>
      </c>
      <c r="J163" s="21">
        <f>G163/E163*100</f>
        <v>100.00000000000003</v>
      </c>
      <c r="K163" s="21">
        <f>G163/F163*100</f>
        <v>100.00000000000003</v>
      </c>
    </row>
    <row r="164" spans="1:11" ht="24" customHeight="1">
      <c r="A164" s="253"/>
      <c r="B164" s="253"/>
      <c r="C164" s="20" t="s">
        <v>23</v>
      </c>
      <c r="D164" s="21">
        <v>6940.3</v>
      </c>
      <c r="E164" s="21">
        <v>6940.31</v>
      </c>
      <c r="F164" s="21">
        <v>6940.31</v>
      </c>
      <c r="G164" s="21">
        <v>6940.26</v>
      </c>
      <c r="H164" s="21">
        <v>6940.26</v>
      </c>
      <c r="I164" s="21">
        <f>H164/D164*100</f>
        <v>99.999423656037919</v>
      </c>
      <c r="J164" s="21">
        <f>G164/E164*100</f>
        <v>99.999279571085438</v>
      </c>
      <c r="K164" s="21">
        <f>G164/F164*100</f>
        <v>99.999279571085438</v>
      </c>
    </row>
    <row r="165" spans="1:11" ht="60">
      <c r="A165" s="253"/>
      <c r="B165" s="253"/>
      <c r="C165" s="20" t="s">
        <v>24</v>
      </c>
      <c r="D165" s="21"/>
      <c r="E165" s="21">
        <v>6940.31</v>
      </c>
      <c r="F165" s="21"/>
      <c r="G165" s="21">
        <v>6940.26</v>
      </c>
      <c r="H165" s="21">
        <v>6940.26</v>
      </c>
      <c r="I165" s="21"/>
      <c r="J165" s="21">
        <f>G165/E165*100</f>
        <v>99.999279571085438</v>
      </c>
      <c r="K165" s="21"/>
    </row>
    <row r="166" spans="1:11" ht="36.75" customHeight="1">
      <c r="A166" s="253"/>
      <c r="B166" s="253"/>
      <c r="C166" s="20" t="s">
        <v>25</v>
      </c>
      <c r="D166" s="21">
        <v>56152.6</v>
      </c>
      <c r="E166" s="21">
        <v>56152.59</v>
      </c>
      <c r="F166" s="21">
        <v>56152.59</v>
      </c>
      <c r="G166" s="21">
        <v>56152.639999999999</v>
      </c>
      <c r="H166" s="21">
        <v>56152.639999999999</v>
      </c>
      <c r="I166" s="21">
        <f>H166/D166*100</f>
        <v>100.00007123445754</v>
      </c>
      <c r="J166" s="21">
        <f>G166/E166*100</f>
        <v>100.00008904308777</v>
      </c>
      <c r="K166" s="21">
        <f>G166/F166*100</f>
        <v>100.00008904308777</v>
      </c>
    </row>
    <row r="167" spans="1:11" ht="60">
      <c r="A167" s="253"/>
      <c r="B167" s="253"/>
      <c r="C167" s="20" t="s">
        <v>26</v>
      </c>
      <c r="D167" s="21"/>
      <c r="E167" s="21">
        <v>56152.59</v>
      </c>
      <c r="F167" s="21"/>
      <c r="G167" s="21">
        <v>56152.639999999999</v>
      </c>
      <c r="H167" s="21">
        <v>56152.639999999999</v>
      </c>
      <c r="I167" s="21"/>
      <c r="J167" s="21">
        <f>G167/E167*100</f>
        <v>100.00008904308777</v>
      </c>
      <c r="K167" s="21"/>
    </row>
    <row r="168" spans="1:11" ht="29.25" customHeight="1">
      <c r="A168" s="253"/>
      <c r="B168" s="253"/>
      <c r="C168" s="20" t="s">
        <v>27</v>
      </c>
      <c r="D168" s="21"/>
      <c r="E168" s="21"/>
      <c r="F168" s="21"/>
      <c r="G168" s="21"/>
      <c r="H168" s="21"/>
      <c r="I168" s="21"/>
      <c r="J168" s="21"/>
      <c r="K168" s="21"/>
    </row>
    <row r="169" spans="1:11" ht="32.25" customHeight="1">
      <c r="A169" s="253"/>
      <c r="B169" s="253"/>
      <c r="C169" s="20" t="s">
        <v>28</v>
      </c>
      <c r="D169" s="21"/>
      <c r="E169" s="21"/>
      <c r="F169" s="21"/>
      <c r="G169" s="21"/>
      <c r="H169" s="21"/>
      <c r="I169" s="21"/>
      <c r="J169" s="21"/>
      <c r="K169" s="21"/>
    </row>
    <row r="170" spans="1:11" ht="19.5" customHeight="1">
      <c r="A170" s="253" t="s">
        <v>47</v>
      </c>
      <c r="B170" s="253" t="s">
        <v>31</v>
      </c>
      <c r="C170" s="20" t="s">
        <v>22</v>
      </c>
      <c r="D170" s="21">
        <f>D171+D173+D175+D176</f>
        <v>157164.30000000002</v>
      </c>
      <c r="E170" s="21">
        <f>E171+E173</f>
        <v>157164.16</v>
      </c>
      <c r="F170" s="21">
        <f>F171+F173</f>
        <v>157164.16</v>
      </c>
      <c r="G170" s="21">
        <f>G171+G173</f>
        <v>157164.15999999997</v>
      </c>
      <c r="H170" s="21">
        <f>H171+H173</f>
        <v>157164.15999999997</v>
      </c>
      <c r="I170" s="21">
        <f>H170/D170*100</f>
        <v>99.999910921246084</v>
      </c>
      <c r="J170" s="21">
        <f>G170/E170*100</f>
        <v>99.999999999999972</v>
      </c>
      <c r="K170" s="21">
        <f>G170/F170*100</f>
        <v>99.999999999999972</v>
      </c>
    </row>
    <row r="171" spans="1:11" ht="18" customHeight="1">
      <c r="A171" s="253"/>
      <c r="B171" s="253"/>
      <c r="C171" s="20" t="s">
        <v>23</v>
      </c>
      <c r="D171" s="21">
        <v>17288.2</v>
      </c>
      <c r="E171" s="21">
        <v>17288.21</v>
      </c>
      <c r="F171" s="21">
        <v>17288.21</v>
      </c>
      <c r="G171" s="21">
        <v>17288.169999999998</v>
      </c>
      <c r="H171" s="21">
        <v>17288.169999999998</v>
      </c>
      <c r="I171" s="21">
        <f>H171/D171*100</f>
        <v>99.999826471234698</v>
      </c>
      <c r="J171" s="21">
        <f>G171/E171*100</f>
        <v>99.999768628446787</v>
      </c>
      <c r="K171" s="21">
        <f>G171/F171*100</f>
        <v>99.999768628446787</v>
      </c>
    </row>
    <row r="172" spans="1:11" ht="60">
      <c r="A172" s="253"/>
      <c r="B172" s="253"/>
      <c r="C172" s="20" t="s">
        <v>24</v>
      </c>
      <c r="D172" s="21"/>
      <c r="E172" s="21">
        <v>17288.22</v>
      </c>
      <c r="F172" s="21"/>
      <c r="G172" s="21">
        <v>17288.169999999998</v>
      </c>
      <c r="H172" s="21">
        <v>17288.169999999998</v>
      </c>
      <c r="I172" s="21"/>
      <c r="J172" s="21">
        <f>G172/E172*100</f>
        <v>99.999710785725753</v>
      </c>
      <c r="K172" s="21"/>
    </row>
    <row r="173" spans="1:11" ht="29.25" customHeight="1">
      <c r="A173" s="253"/>
      <c r="B173" s="253"/>
      <c r="C173" s="20" t="s">
        <v>25</v>
      </c>
      <c r="D173" s="21">
        <v>139876.1</v>
      </c>
      <c r="E173" s="21">
        <v>139875.95000000001</v>
      </c>
      <c r="F173" s="21">
        <v>139875.95000000001</v>
      </c>
      <c r="G173" s="21">
        <v>139875.99</v>
      </c>
      <c r="H173" s="21">
        <v>139875.99</v>
      </c>
      <c r="I173" s="21">
        <f>H173/D173*100</f>
        <v>99.999921358974106</v>
      </c>
      <c r="J173" s="21">
        <f>G173/E173*100</f>
        <v>100.00002859676734</v>
      </c>
      <c r="K173" s="21">
        <f>G173/F173*100</f>
        <v>100.00002859676734</v>
      </c>
    </row>
    <row r="174" spans="1:11" ht="60">
      <c r="A174" s="253"/>
      <c r="B174" s="253"/>
      <c r="C174" s="20" t="s">
        <v>26</v>
      </c>
      <c r="D174" s="21"/>
      <c r="E174" s="21">
        <v>139875.95000000001</v>
      </c>
      <c r="F174" s="21"/>
      <c r="G174" s="21">
        <v>139875.99</v>
      </c>
      <c r="H174" s="21">
        <v>139875.99</v>
      </c>
      <c r="I174" s="21"/>
      <c r="J174" s="21">
        <f>G174/E174*100</f>
        <v>100.00002859676734</v>
      </c>
      <c r="K174" s="21"/>
    </row>
    <row r="175" spans="1:11" ht="29.25" customHeight="1">
      <c r="A175" s="253"/>
      <c r="B175" s="253"/>
      <c r="C175" s="20" t="s">
        <v>27</v>
      </c>
      <c r="D175" s="21"/>
      <c r="E175" s="21"/>
      <c r="F175" s="21"/>
      <c r="G175" s="21"/>
      <c r="H175" s="21"/>
      <c r="I175" s="21"/>
      <c r="J175" s="21"/>
      <c r="K175" s="21"/>
    </row>
    <row r="176" spans="1:11" ht="35.25" customHeight="1">
      <c r="A176" s="253"/>
      <c r="B176" s="253"/>
      <c r="C176" s="20" t="s">
        <v>28</v>
      </c>
      <c r="D176" s="21"/>
      <c r="E176" s="21"/>
      <c r="F176" s="21"/>
      <c r="G176" s="21"/>
      <c r="H176" s="21"/>
      <c r="I176" s="21"/>
      <c r="J176" s="21"/>
      <c r="K176" s="21"/>
    </row>
    <row r="177" spans="1:11" ht="18.75" customHeight="1">
      <c r="A177" s="253" t="s">
        <v>48</v>
      </c>
      <c r="B177" s="253" t="s">
        <v>31</v>
      </c>
      <c r="C177" s="20" t="s">
        <v>22</v>
      </c>
      <c r="D177" s="21">
        <f>D178+D180+D182+D183</f>
        <v>1887.4</v>
      </c>
      <c r="E177" s="21">
        <f>E178+E180</f>
        <v>1887.4</v>
      </c>
      <c r="F177" s="21">
        <f>F178+F180</f>
        <v>1887.4</v>
      </c>
      <c r="G177" s="21">
        <f>G178+G180</f>
        <v>1887.4</v>
      </c>
      <c r="H177" s="21">
        <f>H178+H180+H182+H183</f>
        <v>1887.4</v>
      </c>
      <c r="I177" s="21">
        <f>H177/D177*100</f>
        <v>100</v>
      </c>
      <c r="J177" s="21">
        <f>G177/E177*100</f>
        <v>100</v>
      </c>
      <c r="K177" s="21">
        <f>G177/F177*100</f>
        <v>100</v>
      </c>
    </row>
    <row r="178" spans="1:11" ht="18.75" customHeight="1">
      <c r="A178" s="253"/>
      <c r="B178" s="253"/>
      <c r="C178" s="20" t="s">
        <v>23</v>
      </c>
      <c r="D178" s="21">
        <v>207.7</v>
      </c>
      <c r="E178" s="21">
        <v>207.7</v>
      </c>
      <c r="F178" s="21">
        <v>207.7</v>
      </c>
      <c r="G178" s="21">
        <v>207.62</v>
      </c>
      <c r="H178" s="21">
        <v>207.62</v>
      </c>
      <c r="I178" s="21">
        <f>H178/D178*100</f>
        <v>99.961482908040452</v>
      </c>
      <c r="J178" s="21">
        <f>G178/E178*100</f>
        <v>99.961482908040452</v>
      </c>
      <c r="K178" s="21">
        <f>G178/F178*100</f>
        <v>99.961482908040452</v>
      </c>
    </row>
    <row r="179" spans="1:11" ht="60">
      <c r="A179" s="253"/>
      <c r="B179" s="253"/>
      <c r="C179" s="20" t="s">
        <v>24</v>
      </c>
      <c r="D179" s="21"/>
      <c r="E179" s="21">
        <v>207.7</v>
      </c>
      <c r="F179" s="21"/>
      <c r="G179" s="21">
        <v>207.62</v>
      </c>
      <c r="H179" s="21">
        <v>207.62</v>
      </c>
      <c r="I179" s="21"/>
      <c r="J179" s="21">
        <f>G179/E179*100</f>
        <v>99.961482908040452</v>
      </c>
      <c r="K179" s="21"/>
    </row>
    <row r="180" spans="1:11" ht="30">
      <c r="A180" s="253"/>
      <c r="B180" s="253"/>
      <c r="C180" s="20" t="s">
        <v>25</v>
      </c>
      <c r="D180" s="21">
        <v>1679.7</v>
      </c>
      <c r="E180" s="21">
        <v>1679.7</v>
      </c>
      <c r="F180" s="21">
        <v>1679.7</v>
      </c>
      <c r="G180" s="21">
        <v>1679.78</v>
      </c>
      <c r="H180" s="21">
        <v>1679.78</v>
      </c>
      <c r="I180" s="21">
        <f>H180/D180*100</f>
        <v>100.00476275525392</v>
      </c>
      <c r="J180" s="21">
        <f>G180/E180*100</f>
        <v>100.00476275525392</v>
      </c>
      <c r="K180" s="21">
        <f>G180/F180*100</f>
        <v>100.00476275525392</v>
      </c>
    </row>
    <row r="181" spans="1:11" ht="60">
      <c r="A181" s="253"/>
      <c r="B181" s="253"/>
      <c r="C181" s="20" t="s">
        <v>26</v>
      </c>
      <c r="D181" s="21"/>
      <c r="E181" s="21">
        <v>1679.7</v>
      </c>
      <c r="F181" s="21"/>
      <c r="G181" s="21">
        <v>1679.78</v>
      </c>
      <c r="H181" s="21">
        <v>1679.78</v>
      </c>
      <c r="I181" s="21"/>
      <c r="J181" s="21">
        <f>G181/E181*100</f>
        <v>100.00476275525392</v>
      </c>
      <c r="K181" s="21"/>
    </row>
    <row r="182" spans="1:11" ht="30">
      <c r="A182" s="253"/>
      <c r="B182" s="253"/>
      <c r="C182" s="20" t="s">
        <v>27</v>
      </c>
      <c r="D182" s="21"/>
      <c r="E182" s="21"/>
      <c r="F182" s="21"/>
      <c r="G182" s="21"/>
      <c r="H182" s="21"/>
      <c r="I182" s="21"/>
      <c r="J182" s="21"/>
      <c r="K182" s="21"/>
    </row>
    <row r="183" spans="1:11" ht="48" customHeight="1">
      <c r="A183" s="253"/>
      <c r="B183" s="253"/>
      <c r="C183" s="20" t="s">
        <v>28</v>
      </c>
      <c r="D183" s="21"/>
      <c r="E183" s="21"/>
      <c r="F183" s="21"/>
      <c r="G183" s="21"/>
      <c r="H183" s="21"/>
      <c r="I183" s="21"/>
      <c r="J183" s="21"/>
      <c r="K183" s="21"/>
    </row>
    <row r="184" spans="1:11" ht="17.25" customHeight="1">
      <c r="A184" s="253" t="s">
        <v>49</v>
      </c>
      <c r="B184" s="253" t="s">
        <v>31</v>
      </c>
      <c r="C184" s="20" t="s">
        <v>22</v>
      </c>
      <c r="D184" s="21">
        <f>D185+D187+D189+D190</f>
        <v>9001.2000000000007</v>
      </c>
      <c r="E184" s="21">
        <f>E185+E187</f>
        <v>9001.16</v>
      </c>
      <c r="F184" s="21">
        <f>F185+F187</f>
        <v>9001.16</v>
      </c>
      <c r="G184" s="21">
        <f>G185+G187</f>
        <v>9001.16</v>
      </c>
      <c r="H184" s="21">
        <f>H185+H187+H189+H190</f>
        <v>9001.16</v>
      </c>
      <c r="I184" s="21">
        <f>H184/D184*100</f>
        <v>99.999555614806894</v>
      </c>
      <c r="J184" s="21">
        <f>G184/E184*100</f>
        <v>100</v>
      </c>
      <c r="K184" s="21">
        <f>G184/F184*100</f>
        <v>100</v>
      </c>
    </row>
    <row r="185" spans="1:11" ht="21" customHeight="1">
      <c r="A185" s="253"/>
      <c r="B185" s="253"/>
      <c r="C185" s="20" t="s">
        <v>23</v>
      </c>
      <c r="D185" s="21">
        <v>990.2</v>
      </c>
      <c r="E185" s="21">
        <v>990.13</v>
      </c>
      <c r="F185" s="21">
        <v>990.13</v>
      </c>
      <c r="G185" s="21">
        <v>990.13</v>
      </c>
      <c r="H185" s="21">
        <v>990.13</v>
      </c>
      <c r="I185" s="21">
        <f>H185/D185*100</f>
        <v>99.992930721066443</v>
      </c>
      <c r="J185" s="21">
        <f>G185/E185*100</f>
        <v>100</v>
      </c>
      <c r="K185" s="21">
        <f>G185/F185*100</f>
        <v>100</v>
      </c>
    </row>
    <row r="186" spans="1:11" ht="60">
      <c r="A186" s="253"/>
      <c r="B186" s="253"/>
      <c r="C186" s="20" t="s">
        <v>24</v>
      </c>
      <c r="D186" s="21"/>
      <c r="E186" s="21">
        <v>990.13</v>
      </c>
      <c r="F186" s="21"/>
      <c r="G186" s="21">
        <v>990.13</v>
      </c>
      <c r="H186" s="21">
        <v>990.13</v>
      </c>
      <c r="I186" s="21"/>
      <c r="J186" s="21">
        <f>G186/E186*100</f>
        <v>100</v>
      </c>
      <c r="K186" s="21"/>
    </row>
    <row r="187" spans="1:11" ht="34.5" customHeight="1">
      <c r="A187" s="253"/>
      <c r="B187" s="253"/>
      <c r="C187" s="20" t="s">
        <v>25</v>
      </c>
      <c r="D187" s="21">
        <v>8011</v>
      </c>
      <c r="E187" s="21">
        <v>8011.03</v>
      </c>
      <c r="F187" s="21">
        <v>8011.03</v>
      </c>
      <c r="G187" s="21">
        <v>8011.03</v>
      </c>
      <c r="H187" s="21">
        <v>8011.03</v>
      </c>
      <c r="I187" s="21">
        <f>H187/D187*100</f>
        <v>100.00037448508301</v>
      </c>
      <c r="J187" s="21">
        <f>G187/E187*100</f>
        <v>100</v>
      </c>
      <c r="K187" s="21">
        <f>G187/F187*100</f>
        <v>100</v>
      </c>
    </row>
    <row r="188" spans="1:11" ht="60">
      <c r="A188" s="253"/>
      <c r="B188" s="253"/>
      <c r="C188" s="20" t="s">
        <v>26</v>
      </c>
      <c r="D188" s="21"/>
      <c r="E188" s="21">
        <v>8011.03</v>
      </c>
      <c r="F188" s="21"/>
      <c r="G188" s="21">
        <v>8011.03</v>
      </c>
      <c r="H188" s="21">
        <v>8011.03</v>
      </c>
      <c r="I188" s="21"/>
      <c r="J188" s="21">
        <f>G188/E188*100</f>
        <v>100</v>
      </c>
      <c r="K188" s="21"/>
    </row>
    <row r="189" spans="1:11" ht="30" customHeight="1">
      <c r="A189" s="253"/>
      <c r="B189" s="253"/>
      <c r="C189" s="20" t="s">
        <v>27</v>
      </c>
      <c r="D189" s="23"/>
      <c r="E189" s="23"/>
      <c r="F189" s="23"/>
      <c r="G189" s="23"/>
      <c r="H189" s="23"/>
      <c r="I189" s="21"/>
      <c r="J189" s="21"/>
      <c r="K189" s="21"/>
    </row>
    <row r="190" spans="1:11" ht="40.5" customHeight="1">
      <c r="A190" s="253"/>
      <c r="B190" s="253"/>
      <c r="C190" s="20" t="s">
        <v>28</v>
      </c>
      <c r="D190" s="23"/>
      <c r="E190" s="23"/>
      <c r="F190" s="23"/>
      <c r="G190" s="23"/>
      <c r="H190" s="23"/>
      <c r="I190" s="21"/>
      <c r="J190" s="21"/>
      <c r="K190" s="21"/>
    </row>
    <row r="191" spans="1:11" ht="15" customHeight="1">
      <c r="A191" s="253" t="s">
        <v>50</v>
      </c>
      <c r="B191" s="261" t="s">
        <v>31</v>
      </c>
      <c r="C191" s="24" t="s">
        <v>22</v>
      </c>
      <c r="D191" s="21">
        <f>D192+D194+D196+D197</f>
        <v>3129.8</v>
      </c>
      <c r="E191" s="21">
        <f>E192+E194</f>
        <v>3129.7599999999998</v>
      </c>
      <c r="F191" s="21">
        <f>F192+F194</f>
        <v>3129.7599999999998</v>
      </c>
      <c r="G191" s="21">
        <f>G192+G194</f>
        <v>3129.7599999999998</v>
      </c>
      <c r="H191" s="21">
        <f>H192+H194+H196+H197</f>
        <v>3129.7599999999998</v>
      </c>
      <c r="I191" s="21">
        <f>H191/D191*100</f>
        <v>99.998721963064725</v>
      </c>
      <c r="J191" s="21">
        <f>G191/E191*100</f>
        <v>100</v>
      </c>
      <c r="K191" s="21">
        <f>G191/F191*100</f>
        <v>100</v>
      </c>
    </row>
    <row r="192" spans="1:11" ht="17.25" customHeight="1">
      <c r="A192" s="253"/>
      <c r="B192" s="261"/>
      <c r="C192" s="24" t="s">
        <v>23</v>
      </c>
      <c r="D192" s="21">
        <v>344.3</v>
      </c>
      <c r="E192" s="21">
        <v>344.27</v>
      </c>
      <c r="F192" s="21">
        <v>344.27</v>
      </c>
      <c r="G192" s="21">
        <v>344.27</v>
      </c>
      <c r="H192" s="21">
        <v>344.27</v>
      </c>
      <c r="I192" s="21">
        <f>H192/D192*100</f>
        <v>99.991286668602953</v>
      </c>
      <c r="J192" s="21">
        <f>G192/E192*100</f>
        <v>100</v>
      </c>
      <c r="K192" s="21">
        <f>G192/F192*100</f>
        <v>100</v>
      </c>
    </row>
    <row r="193" spans="1:11" ht="60">
      <c r="A193" s="253"/>
      <c r="B193" s="261"/>
      <c r="C193" s="24" t="s">
        <v>24</v>
      </c>
      <c r="D193" s="21"/>
      <c r="E193" s="21">
        <v>344.27</v>
      </c>
      <c r="F193" s="21"/>
      <c r="G193" s="21">
        <v>344.27</v>
      </c>
      <c r="H193" s="21">
        <v>344.27</v>
      </c>
      <c r="I193" s="21"/>
      <c r="J193" s="21">
        <f>G193/E193*100</f>
        <v>100</v>
      </c>
      <c r="K193" s="21"/>
    </row>
    <row r="194" spans="1:11" ht="30">
      <c r="A194" s="253"/>
      <c r="B194" s="261"/>
      <c r="C194" s="24" t="s">
        <v>25</v>
      </c>
      <c r="D194" s="21">
        <v>2785.5</v>
      </c>
      <c r="E194" s="21">
        <v>2785.49</v>
      </c>
      <c r="F194" s="21">
        <v>2785.49</v>
      </c>
      <c r="G194" s="21">
        <v>2785.49</v>
      </c>
      <c r="H194" s="21">
        <v>2785.49</v>
      </c>
      <c r="I194" s="21">
        <f>H194/D194*100</f>
        <v>99.999640998025484</v>
      </c>
      <c r="J194" s="21">
        <f>G194/E194*100</f>
        <v>100</v>
      </c>
      <c r="K194" s="21">
        <f>G194/F194*100</f>
        <v>100</v>
      </c>
    </row>
    <row r="195" spans="1:11" ht="60">
      <c r="A195" s="253"/>
      <c r="B195" s="261"/>
      <c r="C195" s="24" t="s">
        <v>26</v>
      </c>
      <c r="D195" s="21"/>
      <c r="E195" s="21">
        <v>2785.49</v>
      </c>
      <c r="F195" s="21"/>
      <c r="G195" s="21">
        <v>2785.49</v>
      </c>
      <c r="H195" s="21">
        <v>2785.49</v>
      </c>
      <c r="I195" s="21"/>
      <c r="J195" s="21">
        <f>G195/E195*100</f>
        <v>100</v>
      </c>
      <c r="K195" s="21"/>
    </row>
    <row r="196" spans="1:11" ht="30" customHeight="1">
      <c r="A196" s="253"/>
      <c r="B196" s="261"/>
      <c r="C196" s="24" t="s">
        <v>27</v>
      </c>
      <c r="D196" s="21"/>
      <c r="E196" s="21"/>
      <c r="F196" s="21"/>
      <c r="G196" s="21"/>
      <c r="H196" s="21"/>
      <c r="I196" s="21"/>
      <c r="J196" s="21"/>
      <c r="K196" s="21"/>
    </row>
    <row r="197" spans="1:11" ht="28.5" customHeight="1">
      <c r="A197" s="253"/>
      <c r="B197" s="261"/>
      <c r="C197" s="24" t="s">
        <v>28</v>
      </c>
      <c r="D197" s="21"/>
      <c r="E197" s="21"/>
      <c r="F197" s="21"/>
      <c r="G197" s="21"/>
      <c r="H197" s="21"/>
      <c r="I197" s="21"/>
      <c r="J197" s="21"/>
      <c r="K197" s="21"/>
    </row>
    <row r="198" spans="1:11" ht="20.25" customHeight="1">
      <c r="A198" s="252" t="s">
        <v>51</v>
      </c>
      <c r="B198" s="262" t="s">
        <v>31</v>
      </c>
      <c r="C198" s="25" t="s">
        <v>22</v>
      </c>
      <c r="D198" s="21">
        <f>D199+D201+D203+D204</f>
        <v>199829.2</v>
      </c>
      <c r="E198" s="21">
        <f>E199+E201</f>
        <v>199829.21</v>
      </c>
      <c r="F198" s="21">
        <f>F199+F201</f>
        <v>199829.21</v>
      </c>
      <c r="G198" s="21">
        <f>G199+G201</f>
        <v>199829.21</v>
      </c>
      <c r="H198" s="21">
        <f>H199+H201+H203+H204</f>
        <v>199829.21</v>
      </c>
      <c r="I198" s="21">
        <f>H198/D198*100</f>
        <v>100.00000500427365</v>
      </c>
      <c r="J198" s="21">
        <f>G198/E198*100</f>
        <v>100</v>
      </c>
      <c r="K198" s="21">
        <f>G198/F198*100</f>
        <v>100</v>
      </c>
    </row>
    <row r="199" spans="1:11" ht="23.25" customHeight="1">
      <c r="A199" s="252"/>
      <c r="B199" s="262"/>
      <c r="C199" s="24" t="s">
        <v>23</v>
      </c>
      <c r="D199" s="21">
        <f>D207+D214</f>
        <v>21981.200000000001</v>
      </c>
      <c r="E199" s="21">
        <f>E207+E214</f>
        <v>21981.21</v>
      </c>
      <c r="F199" s="21">
        <f>F207+F214</f>
        <v>21981.21</v>
      </c>
      <c r="G199" s="21">
        <f>G207+G214</f>
        <v>21981.21</v>
      </c>
      <c r="H199" s="21">
        <f>H207+H214</f>
        <v>21981.21</v>
      </c>
      <c r="I199" s="21">
        <f>H199/D199*100</f>
        <v>100.00004549342165</v>
      </c>
      <c r="J199" s="21">
        <f>G199/E199*100</f>
        <v>100</v>
      </c>
      <c r="K199" s="21">
        <f>G199/F199*100</f>
        <v>100</v>
      </c>
    </row>
    <row r="200" spans="1:11" ht="60">
      <c r="A200" s="252"/>
      <c r="B200" s="262"/>
      <c r="C200" s="24" t="s">
        <v>24</v>
      </c>
      <c r="D200" s="21"/>
      <c r="E200" s="21">
        <f>E208+E215</f>
        <v>21981.21</v>
      </c>
      <c r="F200" s="21"/>
      <c r="G200" s="21">
        <f t="shared" ref="G200:H202" si="8">G208+G215</f>
        <v>21981.21</v>
      </c>
      <c r="H200" s="21">
        <f t="shared" si="8"/>
        <v>21981.21</v>
      </c>
      <c r="I200" s="21"/>
      <c r="J200" s="21">
        <f>G200/E200*100</f>
        <v>100</v>
      </c>
      <c r="K200" s="21"/>
    </row>
    <row r="201" spans="1:11" ht="30" customHeight="1">
      <c r="A201" s="252"/>
      <c r="B201" s="262"/>
      <c r="C201" s="24" t="s">
        <v>25</v>
      </c>
      <c r="D201" s="21">
        <f>D209+D216</f>
        <v>177848</v>
      </c>
      <c r="E201" s="21">
        <f>E209+E216</f>
        <v>177848</v>
      </c>
      <c r="F201" s="21">
        <f>F209+F216</f>
        <v>177848</v>
      </c>
      <c r="G201" s="21">
        <f t="shared" si="8"/>
        <v>177848</v>
      </c>
      <c r="H201" s="21">
        <f t="shared" si="8"/>
        <v>177848</v>
      </c>
      <c r="I201" s="21">
        <f>H201/D201*100</f>
        <v>100</v>
      </c>
      <c r="J201" s="21">
        <f>G201/E201*100</f>
        <v>100</v>
      </c>
      <c r="K201" s="21">
        <f>G201/F201*100</f>
        <v>100</v>
      </c>
    </row>
    <row r="202" spans="1:11" ht="63" customHeight="1">
      <c r="A202" s="252"/>
      <c r="B202" s="262"/>
      <c r="C202" s="24" t="s">
        <v>26</v>
      </c>
      <c r="D202" s="21"/>
      <c r="E202" s="21">
        <f>E210+E217</f>
        <v>177848</v>
      </c>
      <c r="F202" s="21"/>
      <c r="G202" s="21">
        <f t="shared" si="8"/>
        <v>177848</v>
      </c>
      <c r="H202" s="21">
        <f t="shared" si="8"/>
        <v>177848</v>
      </c>
      <c r="I202" s="21"/>
      <c r="J202" s="21">
        <f>G202/E202*100</f>
        <v>100</v>
      </c>
      <c r="K202" s="21"/>
    </row>
    <row r="203" spans="1:11" ht="31.5" customHeight="1">
      <c r="A203" s="252"/>
      <c r="B203" s="262"/>
      <c r="C203" s="24" t="s">
        <v>27</v>
      </c>
      <c r="D203" s="21"/>
      <c r="E203" s="21">
        <f>E211+E218</f>
        <v>0</v>
      </c>
      <c r="F203" s="21"/>
      <c r="G203" s="21"/>
      <c r="H203" s="21"/>
      <c r="I203" s="21"/>
      <c r="J203" s="21"/>
      <c r="K203" s="21"/>
    </row>
    <row r="204" spans="1:11" ht="31.5" customHeight="1">
      <c r="A204" s="252"/>
      <c r="B204" s="262"/>
      <c r="C204" s="26" t="s">
        <v>28</v>
      </c>
      <c r="D204" s="27"/>
      <c r="E204" s="27"/>
      <c r="F204" s="27"/>
      <c r="G204" s="27"/>
      <c r="H204" s="27"/>
      <c r="I204" s="21"/>
      <c r="J204" s="21"/>
      <c r="K204" s="21"/>
    </row>
    <row r="205" spans="1:11" ht="21" customHeight="1">
      <c r="A205" s="252"/>
      <c r="B205" s="263" t="s">
        <v>30</v>
      </c>
      <c r="C205" s="263"/>
      <c r="D205" s="263"/>
      <c r="E205" s="263"/>
      <c r="F205" s="263"/>
      <c r="G205" s="263"/>
      <c r="H205" s="263"/>
      <c r="I205" s="263"/>
      <c r="J205" s="263"/>
      <c r="K205" s="263"/>
    </row>
    <row r="206" spans="1:11" ht="17.25" customHeight="1">
      <c r="A206" s="252"/>
      <c r="B206" s="261" t="s">
        <v>31</v>
      </c>
      <c r="C206" s="25" t="s">
        <v>22</v>
      </c>
      <c r="D206" s="21">
        <f>D207+D209+D211+D212</f>
        <v>199829.2</v>
      </c>
      <c r="E206" s="21">
        <f>E207+E209</f>
        <v>199829.21</v>
      </c>
      <c r="F206" s="21">
        <f>F207+F209</f>
        <v>199829.21</v>
      </c>
      <c r="G206" s="21">
        <f>G207+G209</f>
        <v>199829.21</v>
      </c>
      <c r="H206" s="21">
        <f>H207+H209+H211+H212</f>
        <v>199829.21</v>
      </c>
      <c r="I206" s="21">
        <f>H206/D206*100</f>
        <v>100.00000500427365</v>
      </c>
      <c r="J206" s="21">
        <f>G206/E206*100</f>
        <v>100</v>
      </c>
      <c r="K206" s="21">
        <f>G206/F206*100</f>
        <v>100</v>
      </c>
    </row>
    <row r="207" spans="1:11" ht="16.5" customHeight="1">
      <c r="A207" s="252"/>
      <c r="B207" s="261"/>
      <c r="C207" s="24" t="s">
        <v>23</v>
      </c>
      <c r="D207" s="21">
        <v>21981.200000000001</v>
      </c>
      <c r="E207" s="21">
        <v>21981.21</v>
      </c>
      <c r="F207" s="21">
        <v>21981.21</v>
      </c>
      <c r="G207" s="21">
        <v>21981.21</v>
      </c>
      <c r="H207" s="21">
        <v>21981.21</v>
      </c>
      <c r="I207" s="21">
        <f>H207/D207*100</f>
        <v>100.00004549342165</v>
      </c>
      <c r="J207" s="21">
        <f>G207/E207*100</f>
        <v>100</v>
      </c>
      <c r="K207" s="21">
        <f>G207/F207*100</f>
        <v>100</v>
      </c>
    </row>
    <row r="208" spans="1:11" ht="31.5" customHeight="1">
      <c r="A208" s="252"/>
      <c r="B208" s="261"/>
      <c r="C208" s="24" t="s">
        <v>24</v>
      </c>
      <c r="D208" s="21"/>
      <c r="E208" s="21">
        <v>21981.21</v>
      </c>
      <c r="F208" s="21"/>
      <c r="G208" s="21">
        <v>21981.21</v>
      </c>
      <c r="H208" s="21">
        <v>21981.21</v>
      </c>
      <c r="I208" s="21"/>
      <c r="J208" s="21">
        <f>G208/E208*100</f>
        <v>100</v>
      </c>
      <c r="K208" s="21"/>
    </row>
    <row r="209" spans="1:11" ht="31.5" customHeight="1">
      <c r="A209" s="252"/>
      <c r="B209" s="261"/>
      <c r="C209" s="24" t="s">
        <v>25</v>
      </c>
      <c r="D209" s="21">
        <v>177848</v>
      </c>
      <c r="E209" s="21">
        <v>177848</v>
      </c>
      <c r="F209" s="21">
        <v>177848</v>
      </c>
      <c r="G209" s="21">
        <v>177848</v>
      </c>
      <c r="H209" s="21">
        <v>177848</v>
      </c>
      <c r="I209" s="21">
        <f>H209/D209*100</f>
        <v>100</v>
      </c>
      <c r="J209" s="21">
        <f>G209/E209*100</f>
        <v>100</v>
      </c>
      <c r="K209" s="21">
        <f>G209/F209*100</f>
        <v>100</v>
      </c>
    </row>
    <row r="210" spans="1:11" ht="31.5" customHeight="1">
      <c r="A210" s="252"/>
      <c r="B210" s="261"/>
      <c r="C210" s="24" t="s">
        <v>26</v>
      </c>
      <c r="D210" s="21"/>
      <c r="E210" s="21">
        <v>177848</v>
      </c>
      <c r="F210" s="21"/>
      <c r="G210" s="21">
        <v>177848</v>
      </c>
      <c r="H210" s="21">
        <v>177848</v>
      </c>
      <c r="I210" s="21"/>
      <c r="J210" s="21">
        <f>G210/E210*100</f>
        <v>100</v>
      </c>
      <c r="K210" s="21"/>
    </row>
    <row r="211" spans="1:11" ht="31.5" customHeight="1">
      <c r="A211" s="252"/>
      <c r="B211" s="261"/>
      <c r="C211" s="24" t="s">
        <v>27</v>
      </c>
      <c r="D211" s="21"/>
      <c r="E211" s="21"/>
      <c r="F211" s="21"/>
      <c r="G211" s="21"/>
      <c r="H211" s="21"/>
      <c r="I211" s="21"/>
      <c r="J211" s="21"/>
      <c r="K211" s="21"/>
    </row>
    <row r="212" spans="1:11" ht="31.5" customHeight="1">
      <c r="A212" s="252"/>
      <c r="B212" s="261"/>
      <c r="C212" s="24" t="s">
        <v>28</v>
      </c>
      <c r="D212" s="21"/>
      <c r="E212" s="21"/>
      <c r="F212" s="21"/>
      <c r="G212" s="21"/>
      <c r="H212" s="21"/>
      <c r="I212" s="21"/>
      <c r="J212" s="21"/>
      <c r="K212" s="21"/>
    </row>
    <row r="213" spans="1:11" ht="15" customHeight="1">
      <c r="A213" s="252"/>
      <c r="B213" s="261" t="s">
        <v>32</v>
      </c>
      <c r="C213" s="25" t="s">
        <v>22</v>
      </c>
      <c r="D213" s="21">
        <v>0</v>
      </c>
      <c r="E213" s="21">
        <v>0</v>
      </c>
      <c r="F213" s="21">
        <v>0</v>
      </c>
      <c r="G213" s="21">
        <v>0</v>
      </c>
      <c r="H213" s="21">
        <v>0</v>
      </c>
      <c r="I213" s="21"/>
      <c r="J213" s="21"/>
      <c r="K213" s="21"/>
    </row>
    <row r="214" spans="1:11" ht="15.75" customHeight="1">
      <c r="A214" s="252"/>
      <c r="B214" s="261"/>
      <c r="C214" s="24" t="s">
        <v>23</v>
      </c>
      <c r="D214" s="21">
        <v>0</v>
      </c>
      <c r="E214" s="21">
        <v>0</v>
      </c>
      <c r="F214" s="21">
        <v>0</v>
      </c>
      <c r="G214" s="21">
        <v>0</v>
      </c>
      <c r="H214" s="21">
        <v>0</v>
      </c>
      <c r="I214" s="21"/>
      <c r="J214" s="21"/>
      <c r="K214" s="21"/>
    </row>
    <row r="215" spans="1:11" ht="60.75" customHeight="1">
      <c r="A215" s="252"/>
      <c r="B215" s="261"/>
      <c r="C215" s="24" t="s">
        <v>24</v>
      </c>
      <c r="D215" s="21"/>
      <c r="E215" s="21"/>
      <c r="F215" s="21"/>
      <c r="G215" s="21"/>
      <c r="H215" s="21"/>
      <c r="I215" s="21"/>
      <c r="J215" s="21"/>
      <c r="K215" s="21"/>
    </row>
    <row r="216" spans="1:11" ht="31.5" customHeight="1">
      <c r="A216" s="252"/>
      <c r="B216" s="261"/>
      <c r="C216" s="24" t="s">
        <v>25</v>
      </c>
      <c r="D216" s="21">
        <v>0</v>
      </c>
      <c r="E216" s="21">
        <v>0</v>
      </c>
      <c r="F216" s="21">
        <v>0</v>
      </c>
      <c r="G216" s="21">
        <v>0</v>
      </c>
      <c r="H216" s="21">
        <v>0</v>
      </c>
      <c r="I216" s="21"/>
      <c r="J216" s="21"/>
      <c r="K216" s="21"/>
    </row>
    <row r="217" spans="1:11" ht="61.5" customHeight="1">
      <c r="A217" s="252"/>
      <c r="B217" s="261"/>
      <c r="C217" s="24" t="s">
        <v>26</v>
      </c>
      <c r="D217" s="21"/>
      <c r="E217" s="21"/>
      <c r="F217" s="21"/>
      <c r="G217" s="21"/>
      <c r="H217" s="21"/>
      <c r="I217" s="21"/>
      <c r="J217" s="21"/>
      <c r="K217" s="21"/>
    </row>
    <row r="218" spans="1:11" ht="31.5" customHeight="1">
      <c r="A218" s="252"/>
      <c r="B218" s="261"/>
      <c r="C218" s="24" t="s">
        <v>27</v>
      </c>
      <c r="D218" s="21"/>
      <c r="E218" s="21"/>
      <c r="F218" s="21"/>
      <c r="G218" s="21"/>
      <c r="H218" s="21"/>
      <c r="I218" s="21"/>
      <c r="J218" s="21"/>
      <c r="K218" s="21"/>
    </row>
    <row r="219" spans="1:11" ht="31.5" customHeight="1">
      <c r="A219" s="252"/>
      <c r="B219" s="261"/>
      <c r="C219" s="24" t="s">
        <v>28</v>
      </c>
      <c r="D219" s="21">
        <v>0</v>
      </c>
      <c r="E219" s="21">
        <v>0</v>
      </c>
      <c r="F219" s="21">
        <v>0</v>
      </c>
      <c r="G219" s="21">
        <v>0</v>
      </c>
      <c r="H219" s="21">
        <v>0</v>
      </c>
      <c r="I219" s="21"/>
      <c r="J219" s="21"/>
      <c r="K219" s="21"/>
    </row>
    <row r="220" spans="1:11" ht="18" customHeight="1">
      <c r="A220" s="253" t="s">
        <v>52</v>
      </c>
      <c r="B220" s="261" t="s">
        <v>31</v>
      </c>
      <c r="C220" s="25" t="s">
        <v>22</v>
      </c>
      <c r="D220" s="21">
        <f>D221+D223+D225+D226</f>
        <v>199829.2</v>
      </c>
      <c r="E220" s="21">
        <f>E221+E223</f>
        <v>199829.21</v>
      </c>
      <c r="F220" s="21">
        <f>F221+F223</f>
        <v>199829.21</v>
      </c>
      <c r="G220" s="21">
        <f>G221+G223</f>
        <v>199829.21</v>
      </c>
      <c r="H220" s="21">
        <f>H221+H223+H225+H226</f>
        <v>199829.21</v>
      </c>
      <c r="I220" s="21">
        <f>H220/D220*100</f>
        <v>100.00000500427365</v>
      </c>
      <c r="J220" s="21">
        <f>G220/E220*100</f>
        <v>100</v>
      </c>
      <c r="K220" s="21">
        <f>G220/F220*100</f>
        <v>100</v>
      </c>
    </row>
    <row r="221" spans="1:11" ht="18" customHeight="1">
      <c r="A221" s="253"/>
      <c r="B221" s="261"/>
      <c r="C221" s="24" t="s">
        <v>23</v>
      </c>
      <c r="D221" s="21">
        <v>21981.200000000001</v>
      </c>
      <c r="E221" s="21">
        <v>21981.21</v>
      </c>
      <c r="F221" s="21">
        <v>21981.21</v>
      </c>
      <c r="G221" s="21">
        <v>21981.21</v>
      </c>
      <c r="H221" s="21">
        <v>21981.21</v>
      </c>
      <c r="I221" s="21">
        <f>H221/D221*100</f>
        <v>100.00004549342165</v>
      </c>
      <c r="J221" s="21">
        <f>G221/E221*100</f>
        <v>100</v>
      </c>
      <c r="K221" s="21">
        <f>G221/F221*100</f>
        <v>100</v>
      </c>
    </row>
    <row r="222" spans="1:11" ht="60">
      <c r="A222" s="253"/>
      <c r="B222" s="261"/>
      <c r="C222" s="24" t="s">
        <v>24</v>
      </c>
      <c r="D222" s="21"/>
      <c r="E222" s="21">
        <v>21981.21</v>
      </c>
      <c r="F222" s="21"/>
      <c r="G222" s="21">
        <v>21981.21</v>
      </c>
      <c r="H222" s="21">
        <v>21981.21</v>
      </c>
      <c r="I222" s="21"/>
      <c r="J222" s="21">
        <f>G222/E222*100</f>
        <v>100</v>
      </c>
      <c r="K222" s="21"/>
    </row>
    <row r="223" spans="1:11" ht="32.25" customHeight="1">
      <c r="A223" s="253"/>
      <c r="B223" s="261"/>
      <c r="C223" s="24" t="s">
        <v>25</v>
      </c>
      <c r="D223" s="21">
        <v>177848</v>
      </c>
      <c r="E223" s="21">
        <v>177848</v>
      </c>
      <c r="F223" s="21">
        <v>177848</v>
      </c>
      <c r="G223" s="21">
        <v>177848</v>
      </c>
      <c r="H223" s="21">
        <v>177848</v>
      </c>
      <c r="I223" s="21">
        <f>H223/D223*100</f>
        <v>100</v>
      </c>
      <c r="J223" s="21">
        <f>G223/E223*100</f>
        <v>100</v>
      </c>
      <c r="K223" s="21">
        <f>G223/F223*100</f>
        <v>100</v>
      </c>
    </row>
    <row r="224" spans="1:11" ht="60">
      <c r="A224" s="253"/>
      <c r="B224" s="261"/>
      <c r="C224" s="24" t="s">
        <v>26</v>
      </c>
      <c r="D224" s="21"/>
      <c r="E224" s="21">
        <v>177848</v>
      </c>
      <c r="F224" s="21"/>
      <c r="G224" s="21">
        <v>177848</v>
      </c>
      <c r="H224" s="21">
        <v>177848</v>
      </c>
      <c r="I224" s="21"/>
      <c r="J224" s="21">
        <f>G224/E224*100</f>
        <v>100</v>
      </c>
      <c r="K224" s="21"/>
    </row>
    <row r="225" spans="1:11" ht="28.5" customHeight="1">
      <c r="A225" s="253"/>
      <c r="B225" s="261"/>
      <c r="C225" s="24" t="s">
        <v>27</v>
      </c>
      <c r="D225" s="21"/>
      <c r="E225" s="21"/>
      <c r="F225" s="21"/>
      <c r="G225" s="21"/>
      <c r="H225" s="21"/>
      <c r="I225" s="21"/>
      <c r="J225" s="21"/>
      <c r="K225" s="21"/>
    </row>
    <row r="226" spans="1:11" ht="28.5" customHeight="1">
      <c r="A226" s="253"/>
      <c r="B226" s="261"/>
      <c r="C226" s="24" t="s">
        <v>28</v>
      </c>
      <c r="D226" s="21"/>
      <c r="E226" s="21"/>
      <c r="F226" s="21"/>
      <c r="G226" s="21"/>
      <c r="H226" s="21"/>
      <c r="I226" s="21"/>
      <c r="J226" s="21"/>
      <c r="K226" s="21"/>
    </row>
    <row r="227" spans="1:11" ht="15.75" customHeight="1">
      <c r="A227" s="253" t="s">
        <v>53</v>
      </c>
      <c r="B227" s="259" t="s">
        <v>32</v>
      </c>
      <c r="C227" s="28" t="s">
        <v>22</v>
      </c>
      <c r="D227" s="21">
        <v>0</v>
      </c>
      <c r="E227" s="21">
        <v>0</v>
      </c>
      <c r="F227" s="21">
        <v>0</v>
      </c>
      <c r="G227" s="21">
        <v>0</v>
      </c>
      <c r="H227" s="21">
        <v>0</v>
      </c>
      <c r="I227" s="21"/>
      <c r="J227" s="21"/>
      <c r="K227" s="21"/>
    </row>
    <row r="228" spans="1:11" ht="20.25" customHeight="1">
      <c r="A228" s="253"/>
      <c r="B228" s="259"/>
      <c r="C228" s="20" t="s">
        <v>23</v>
      </c>
      <c r="D228" s="21">
        <v>0</v>
      </c>
      <c r="E228" s="21">
        <v>0</v>
      </c>
      <c r="F228" s="21">
        <v>0</v>
      </c>
      <c r="G228" s="21">
        <v>0</v>
      </c>
      <c r="H228" s="21">
        <v>0</v>
      </c>
      <c r="I228" s="21"/>
      <c r="J228" s="21"/>
      <c r="K228" s="21"/>
    </row>
    <row r="229" spans="1:11" ht="63.75" customHeight="1">
      <c r="A229" s="253"/>
      <c r="B229" s="259"/>
      <c r="C229" s="20" t="s">
        <v>24</v>
      </c>
      <c r="D229" s="21"/>
      <c r="E229" s="21"/>
      <c r="F229" s="21"/>
      <c r="G229" s="21"/>
      <c r="H229" s="21"/>
      <c r="I229" s="21"/>
      <c r="J229" s="21"/>
      <c r="K229" s="21"/>
    </row>
    <row r="230" spans="1:11" ht="28.5" customHeight="1">
      <c r="A230" s="253"/>
      <c r="B230" s="259"/>
      <c r="C230" s="20" t="s">
        <v>25</v>
      </c>
      <c r="D230" s="21">
        <v>0</v>
      </c>
      <c r="E230" s="21">
        <v>0</v>
      </c>
      <c r="F230" s="21">
        <v>0</v>
      </c>
      <c r="G230" s="21">
        <v>0</v>
      </c>
      <c r="H230" s="21">
        <v>0</v>
      </c>
      <c r="I230" s="21"/>
      <c r="J230" s="21"/>
      <c r="K230" s="21"/>
    </row>
    <row r="231" spans="1:11" ht="28.5" customHeight="1">
      <c r="A231" s="253"/>
      <c r="B231" s="259"/>
      <c r="C231" s="20" t="s">
        <v>26</v>
      </c>
      <c r="D231" s="21"/>
      <c r="E231" s="21"/>
      <c r="F231" s="21"/>
      <c r="G231" s="21"/>
      <c r="H231" s="21"/>
      <c r="I231" s="21"/>
      <c r="J231" s="21"/>
      <c r="K231" s="21"/>
    </row>
    <row r="232" spans="1:11" ht="28.5" customHeight="1">
      <c r="A232" s="253"/>
      <c r="B232" s="259"/>
      <c r="C232" s="20" t="s">
        <v>27</v>
      </c>
      <c r="D232" s="21"/>
      <c r="E232" s="21"/>
      <c r="F232" s="21"/>
      <c r="G232" s="21"/>
      <c r="H232" s="21"/>
      <c r="I232" s="21"/>
      <c r="J232" s="21"/>
      <c r="K232" s="21"/>
    </row>
    <row r="233" spans="1:11" ht="28.5" customHeight="1">
      <c r="A233" s="253"/>
      <c r="B233" s="259"/>
      <c r="C233" s="20" t="s">
        <v>28</v>
      </c>
      <c r="D233" s="21">
        <v>0</v>
      </c>
      <c r="E233" s="21">
        <v>0</v>
      </c>
      <c r="F233" s="21">
        <v>0</v>
      </c>
      <c r="G233" s="21">
        <v>0</v>
      </c>
      <c r="H233" s="21">
        <v>0</v>
      </c>
      <c r="I233" s="21"/>
      <c r="J233" s="21"/>
      <c r="K233" s="21"/>
    </row>
    <row r="234" spans="1:11" ht="21" customHeight="1">
      <c r="A234" s="252" t="s">
        <v>54</v>
      </c>
      <c r="B234" s="253" t="s">
        <v>31</v>
      </c>
      <c r="C234" s="20" t="s">
        <v>22</v>
      </c>
      <c r="D234" s="21">
        <f>D235+D237+D239+D240</f>
        <v>70874</v>
      </c>
      <c r="E234" s="21">
        <f>E235+E237</f>
        <v>70873.990000000005</v>
      </c>
      <c r="F234" s="21">
        <f>F235+F237</f>
        <v>70873.990000000005</v>
      </c>
      <c r="G234" s="21">
        <f>G235+G237</f>
        <v>70873.990000000005</v>
      </c>
      <c r="H234" s="21">
        <f>H235+H237+H240</f>
        <v>70873.990000000005</v>
      </c>
      <c r="I234" s="21">
        <f>H234/D234*100</f>
        <v>99.999985890453488</v>
      </c>
      <c r="J234" s="21">
        <f>G234/E234*100</f>
        <v>100</v>
      </c>
      <c r="K234" s="21">
        <f>G234/F234*100</f>
        <v>100</v>
      </c>
    </row>
    <row r="235" spans="1:11" ht="24" customHeight="1">
      <c r="A235" s="252" t="s">
        <v>55</v>
      </c>
      <c r="B235" s="253"/>
      <c r="C235" s="20" t="s">
        <v>23</v>
      </c>
      <c r="D235" s="21">
        <f>D242+D249+D256+D263</f>
        <v>2703.2</v>
      </c>
      <c r="E235" s="21">
        <f>E242+E249+E256+E263</f>
        <v>2703.19</v>
      </c>
      <c r="F235" s="21">
        <f>F242+F249+F256+F263</f>
        <v>2703.19</v>
      </c>
      <c r="G235" s="21">
        <f>G242+G249+G256+G263</f>
        <v>2703.19</v>
      </c>
      <c r="H235" s="21">
        <f>H242+H249+H256+H263</f>
        <v>2703.19</v>
      </c>
      <c r="I235" s="21">
        <f>H235/D235*100</f>
        <v>99.999630068067475</v>
      </c>
      <c r="J235" s="21">
        <f>G235/E235*100</f>
        <v>100</v>
      </c>
      <c r="K235" s="21">
        <f>G235/F235*100</f>
        <v>100</v>
      </c>
    </row>
    <row r="236" spans="1:11" ht="59.25" customHeight="1">
      <c r="A236" s="252"/>
      <c r="B236" s="252"/>
      <c r="C236" s="20" t="s">
        <v>24</v>
      </c>
      <c r="D236" s="21"/>
      <c r="E236" s="21">
        <f>E243+E250+E257+E264</f>
        <v>1391.24</v>
      </c>
      <c r="F236" s="21"/>
      <c r="G236" s="21">
        <f t="shared" ref="G236:H238" si="9">G243+G250+G257+G264</f>
        <v>1391.24</v>
      </c>
      <c r="H236" s="21">
        <f t="shared" si="9"/>
        <v>1391.24</v>
      </c>
      <c r="I236" s="21"/>
      <c r="J236" s="21">
        <f>G236/E236*100</f>
        <v>100</v>
      </c>
      <c r="K236" s="21"/>
    </row>
    <row r="237" spans="1:11" ht="28.5" customHeight="1">
      <c r="A237" s="252"/>
      <c r="B237" s="252"/>
      <c r="C237" s="20" t="s">
        <v>25</v>
      </c>
      <c r="D237" s="21">
        <f>D244+D251+D258+D265</f>
        <v>68170.8</v>
      </c>
      <c r="E237" s="21">
        <f>E244+E251+E258+E265</f>
        <v>68170.8</v>
      </c>
      <c r="F237" s="21">
        <f>F244+F251+F258+F265</f>
        <v>68170.8</v>
      </c>
      <c r="G237" s="21">
        <f t="shared" si="9"/>
        <v>68170.8</v>
      </c>
      <c r="H237" s="21">
        <f t="shared" si="9"/>
        <v>68170.8</v>
      </c>
      <c r="I237" s="21">
        <f>H237/D237*100</f>
        <v>100</v>
      </c>
      <c r="J237" s="21">
        <f>G237/E237*100</f>
        <v>100</v>
      </c>
      <c r="K237" s="21">
        <f>G237/F237*100</f>
        <v>100</v>
      </c>
    </row>
    <row r="238" spans="1:11" ht="44.25" customHeight="1">
      <c r="A238" s="252"/>
      <c r="B238" s="252"/>
      <c r="C238" s="20" t="s">
        <v>26</v>
      </c>
      <c r="D238" s="21"/>
      <c r="E238" s="21">
        <f>E245+E252+E259+E266</f>
        <v>68170.8</v>
      </c>
      <c r="F238" s="21"/>
      <c r="G238" s="21">
        <f t="shared" si="9"/>
        <v>68170.8</v>
      </c>
      <c r="H238" s="21">
        <f t="shared" si="9"/>
        <v>68170.8</v>
      </c>
      <c r="I238" s="21"/>
      <c r="J238" s="21">
        <f>G238/E238*100</f>
        <v>100</v>
      </c>
      <c r="K238" s="21"/>
    </row>
    <row r="239" spans="1:11" ht="28.5" customHeight="1">
      <c r="A239" s="252"/>
      <c r="B239" s="252"/>
      <c r="C239" s="20" t="s">
        <v>27</v>
      </c>
      <c r="D239" s="21"/>
      <c r="E239" s="21"/>
      <c r="F239" s="21"/>
      <c r="G239" s="21"/>
      <c r="H239" s="21"/>
      <c r="I239" s="21"/>
      <c r="J239" s="21"/>
      <c r="K239" s="21"/>
    </row>
    <row r="240" spans="1:11" ht="28.5" customHeight="1">
      <c r="A240" s="252"/>
      <c r="B240" s="252"/>
      <c r="C240" s="20" t="s">
        <v>28</v>
      </c>
      <c r="D240" s="21">
        <f>D247+D254+D261+D268</f>
        <v>0</v>
      </c>
      <c r="E240" s="21"/>
      <c r="F240" s="21"/>
      <c r="G240" s="21"/>
      <c r="H240" s="21">
        <f>H247+H254+H261+H268</f>
        <v>0</v>
      </c>
      <c r="I240" s="21"/>
      <c r="J240" s="21"/>
      <c r="K240" s="21"/>
    </row>
    <row r="241" spans="1:11" ht="20.25" customHeight="1">
      <c r="A241" s="253" t="s">
        <v>56</v>
      </c>
      <c r="B241" s="253" t="s">
        <v>31</v>
      </c>
      <c r="C241" s="20" t="s">
        <v>22</v>
      </c>
      <c r="D241" s="21">
        <f>D242+D244+D246+D247</f>
        <v>38000</v>
      </c>
      <c r="E241" s="21">
        <f>E242+E244</f>
        <v>38000</v>
      </c>
      <c r="F241" s="21">
        <f>F242+F244</f>
        <v>38000</v>
      </c>
      <c r="G241" s="21">
        <f>G242+G244</f>
        <v>38000</v>
      </c>
      <c r="H241" s="21">
        <f>H242+H244+H247</f>
        <v>38000</v>
      </c>
      <c r="I241" s="21">
        <f>H241/D241*100</f>
        <v>100</v>
      </c>
      <c r="J241" s="21">
        <f>G241/E241*100</f>
        <v>100</v>
      </c>
      <c r="K241" s="21">
        <f>G241/F241*100</f>
        <v>100</v>
      </c>
    </row>
    <row r="242" spans="1:11" ht="18.75" customHeight="1">
      <c r="A242" s="253"/>
      <c r="B242" s="253"/>
      <c r="C242" s="20" t="s">
        <v>23</v>
      </c>
      <c r="D242" s="21">
        <v>760</v>
      </c>
      <c r="E242" s="21">
        <v>760</v>
      </c>
      <c r="F242" s="21">
        <v>760</v>
      </c>
      <c r="G242" s="21">
        <v>760</v>
      </c>
      <c r="H242" s="21">
        <v>760</v>
      </c>
      <c r="I242" s="21">
        <f>H242/D242*100</f>
        <v>100</v>
      </c>
      <c r="J242" s="21">
        <f>G242/E242*100</f>
        <v>100</v>
      </c>
      <c r="K242" s="21">
        <f>G242/F242*100</f>
        <v>100</v>
      </c>
    </row>
    <row r="243" spans="1:11" ht="69" customHeight="1">
      <c r="A243" s="253"/>
      <c r="B243" s="253"/>
      <c r="C243" s="20" t="s">
        <v>24</v>
      </c>
      <c r="D243" s="21"/>
      <c r="E243" s="21">
        <v>760</v>
      </c>
      <c r="F243" s="21"/>
      <c r="G243" s="21">
        <v>760</v>
      </c>
      <c r="H243" s="21">
        <v>760</v>
      </c>
      <c r="I243" s="21"/>
      <c r="J243" s="21">
        <f>G243/E243*100</f>
        <v>100</v>
      </c>
      <c r="K243" s="21"/>
    </row>
    <row r="244" spans="1:11" ht="28.5" customHeight="1">
      <c r="A244" s="253"/>
      <c r="B244" s="253"/>
      <c r="C244" s="20" t="s">
        <v>25</v>
      </c>
      <c r="D244" s="21">
        <v>37240</v>
      </c>
      <c r="E244" s="21">
        <v>37240</v>
      </c>
      <c r="F244" s="21">
        <v>37240</v>
      </c>
      <c r="G244" s="21">
        <v>37240</v>
      </c>
      <c r="H244" s="21">
        <v>37240</v>
      </c>
      <c r="I244" s="21">
        <f>H244/D244*100</f>
        <v>100</v>
      </c>
      <c r="J244" s="21">
        <f>G244/E244*100</f>
        <v>100</v>
      </c>
      <c r="K244" s="21">
        <f>G244/F244*100</f>
        <v>100</v>
      </c>
    </row>
    <row r="245" spans="1:11" ht="28.5" customHeight="1">
      <c r="A245" s="253"/>
      <c r="B245" s="253"/>
      <c r="C245" s="20" t="s">
        <v>26</v>
      </c>
      <c r="D245" s="21"/>
      <c r="E245" s="21">
        <v>37240</v>
      </c>
      <c r="F245" s="21"/>
      <c r="G245" s="21">
        <v>37240</v>
      </c>
      <c r="H245" s="21">
        <v>37240</v>
      </c>
      <c r="I245" s="21"/>
      <c r="J245" s="21">
        <f>G245/E245*100</f>
        <v>100</v>
      </c>
      <c r="K245" s="21"/>
    </row>
    <row r="246" spans="1:11" ht="28.5" customHeight="1">
      <c r="A246" s="253"/>
      <c r="B246" s="253"/>
      <c r="C246" s="20" t="s">
        <v>27</v>
      </c>
      <c r="D246" s="21"/>
      <c r="E246" s="21"/>
      <c r="F246" s="21"/>
      <c r="G246" s="21"/>
      <c r="H246" s="21"/>
      <c r="I246" s="21"/>
      <c r="J246" s="21"/>
      <c r="K246" s="21"/>
    </row>
    <row r="247" spans="1:11" ht="28.5" customHeight="1">
      <c r="A247" s="253"/>
      <c r="B247" s="253"/>
      <c r="C247" s="20" t="s">
        <v>28</v>
      </c>
      <c r="D247" s="21"/>
      <c r="E247" s="21"/>
      <c r="F247" s="21"/>
      <c r="G247" s="21"/>
      <c r="H247" s="21"/>
      <c r="I247" s="21"/>
      <c r="J247" s="21"/>
      <c r="K247" s="21"/>
    </row>
    <row r="248" spans="1:11" ht="28.5" customHeight="1">
      <c r="A248" s="253" t="s">
        <v>57</v>
      </c>
      <c r="B248" s="253" t="s">
        <v>31</v>
      </c>
      <c r="C248" s="20" t="s">
        <v>22</v>
      </c>
      <c r="D248" s="21">
        <f>D249+D251+D253+D254</f>
        <v>28500.799999999999</v>
      </c>
      <c r="E248" s="21">
        <f>E249+E251</f>
        <v>28500.82</v>
      </c>
      <c r="F248" s="21">
        <f>F249+F251</f>
        <v>28500.82</v>
      </c>
      <c r="G248" s="21">
        <f>G249+G251</f>
        <v>28500.82</v>
      </c>
      <c r="H248" s="21">
        <f>H249+H251</f>
        <v>28500.82</v>
      </c>
      <c r="I248" s="21">
        <f>H248/D248*100</f>
        <v>100.00007017346881</v>
      </c>
      <c r="J248" s="21">
        <f>G248/E248*100</f>
        <v>100</v>
      </c>
      <c r="K248" s="21">
        <f>G248/F248*100</f>
        <v>100</v>
      </c>
    </row>
    <row r="249" spans="1:11" ht="28.5" customHeight="1">
      <c r="A249" s="253"/>
      <c r="B249" s="253"/>
      <c r="C249" s="20" t="s">
        <v>23</v>
      </c>
      <c r="D249" s="21">
        <v>570</v>
      </c>
      <c r="E249" s="21">
        <v>570.02</v>
      </c>
      <c r="F249" s="21">
        <v>570.02</v>
      </c>
      <c r="G249" s="21">
        <v>570.02</v>
      </c>
      <c r="H249" s="21">
        <v>570.02</v>
      </c>
      <c r="I249" s="21">
        <f>H249/D249*100</f>
        <v>100.00350877192983</v>
      </c>
      <c r="J249" s="21">
        <f>G249/E249*100</f>
        <v>100</v>
      </c>
      <c r="K249" s="21">
        <f>G249/F249*100</f>
        <v>100</v>
      </c>
    </row>
    <row r="250" spans="1:11" ht="62.25" customHeight="1">
      <c r="A250" s="253"/>
      <c r="B250" s="253"/>
      <c r="C250" s="20" t="s">
        <v>24</v>
      </c>
      <c r="D250" s="21"/>
      <c r="E250" s="21">
        <v>570.02</v>
      </c>
      <c r="F250" s="21"/>
      <c r="G250" s="21">
        <v>570.02</v>
      </c>
      <c r="H250" s="21">
        <v>570.02</v>
      </c>
      <c r="I250" s="21"/>
      <c r="J250" s="21">
        <f>G250/E250*100</f>
        <v>100</v>
      </c>
      <c r="K250" s="21"/>
    </row>
    <row r="251" spans="1:11" ht="28.5" customHeight="1">
      <c r="A251" s="253"/>
      <c r="B251" s="253"/>
      <c r="C251" s="20" t="s">
        <v>25</v>
      </c>
      <c r="D251" s="21">
        <v>27930.799999999999</v>
      </c>
      <c r="E251" s="21">
        <v>27930.799999999999</v>
      </c>
      <c r="F251" s="21">
        <v>27930.799999999999</v>
      </c>
      <c r="G251" s="21">
        <v>27930.799999999999</v>
      </c>
      <c r="H251" s="21">
        <v>27930.799999999999</v>
      </c>
      <c r="I251" s="21">
        <f>H251/D251*100</f>
        <v>100</v>
      </c>
      <c r="J251" s="21">
        <f>G251/E251*100</f>
        <v>100</v>
      </c>
      <c r="K251" s="21">
        <f>G251/F251*100</f>
        <v>100</v>
      </c>
    </row>
    <row r="252" spans="1:11" ht="58.5" customHeight="1">
      <c r="A252" s="253"/>
      <c r="B252" s="253"/>
      <c r="C252" s="20" t="s">
        <v>26</v>
      </c>
      <c r="D252" s="21"/>
      <c r="E252" s="21">
        <v>27930.799999999999</v>
      </c>
      <c r="F252" s="21"/>
      <c r="G252" s="21">
        <v>27930.799999999999</v>
      </c>
      <c r="H252" s="21">
        <v>27930.799999999999</v>
      </c>
      <c r="I252" s="21"/>
      <c r="J252" s="21">
        <f>G252/E252*100</f>
        <v>100</v>
      </c>
      <c r="K252" s="21"/>
    </row>
    <row r="253" spans="1:11" ht="28.5" customHeight="1">
      <c r="A253" s="253"/>
      <c r="B253" s="253"/>
      <c r="C253" s="20" t="s">
        <v>27</v>
      </c>
      <c r="D253" s="21"/>
      <c r="E253" s="21"/>
      <c r="F253" s="21"/>
      <c r="G253" s="21"/>
      <c r="H253" s="21"/>
      <c r="I253" s="21"/>
      <c r="J253" s="21"/>
      <c r="K253" s="21"/>
    </row>
    <row r="254" spans="1:11" ht="28.5" customHeight="1">
      <c r="A254" s="253"/>
      <c r="B254" s="253"/>
      <c r="C254" s="20" t="s">
        <v>28</v>
      </c>
      <c r="D254" s="21"/>
      <c r="E254" s="21"/>
      <c r="F254" s="21"/>
      <c r="G254" s="21"/>
      <c r="H254" s="21"/>
      <c r="I254" s="21"/>
      <c r="J254" s="21"/>
      <c r="K254" s="21"/>
    </row>
    <row r="255" spans="1:11" ht="28.5" customHeight="1">
      <c r="A255" s="253" t="s">
        <v>58</v>
      </c>
      <c r="B255" s="253" t="s">
        <v>31</v>
      </c>
      <c r="C255" s="20" t="s">
        <v>22</v>
      </c>
      <c r="D255" s="21">
        <f>D256+D258+D260+D261</f>
        <v>3061.2</v>
      </c>
      <c r="E255" s="21">
        <f>E256+E258</f>
        <v>3061.22</v>
      </c>
      <c r="F255" s="21">
        <f>F256+F258</f>
        <v>3061.22</v>
      </c>
      <c r="G255" s="21">
        <f>G256+G258</f>
        <v>3061.22</v>
      </c>
      <c r="H255" s="21">
        <f>H256+H258+H260+H261</f>
        <v>3061.22</v>
      </c>
      <c r="I255" s="21">
        <f>H255/D255*100</f>
        <v>100.00065333856003</v>
      </c>
      <c r="J255" s="21">
        <f>G255/E255*100</f>
        <v>100</v>
      </c>
      <c r="K255" s="21">
        <f>G255/F255*100</f>
        <v>100</v>
      </c>
    </row>
    <row r="256" spans="1:11" ht="28.5" customHeight="1">
      <c r="A256" s="253"/>
      <c r="B256" s="253"/>
      <c r="C256" s="20" t="s">
        <v>23</v>
      </c>
      <c r="D256" s="21">
        <v>61.2</v>
      </c>
      <c r="E256" s="21">
        <v>61.22</v>
      </c>
      <c r="F256" s="21">
        <v>61.22</v>
      </c>
      <c r="G256" s="21">
        <v>61.22</v>
      </c>
      <c r="H256" s="21">
        <v>61.22</v>
      </c>
      <c r="I256" s="21">
        <f>H256/D256*100</f>
        <v>100.03267973856209</v>
      </c>
      <c r="J256" s="21">
        <f>G256/E256*100</f>
        <v>100</v>
      </c>
      <c r="K256" s="21">
        <f>G256/F256*100</f>
        <v>100</v>
      </c>
    </row>
    <row r="257" spans="1:11" ht="63" customHeight="1">
      <c r="A257" s="253"/>
      <c r="B257" s="253"/>
      <c r="C257" s="20" t="s">
        <v>24</v>
      </c>
      <c r="D257" s="21"/>
      <c r="E257" s="21">
        <v>61.22</v>
      </c>
      <c r="F257" s="21"/>
      <c r="G257" s="21">
        <v>61.22</v>
      </c>
      <c r="H257" s="21">
        <v>61.22</v>
      </c>
      <c r="I257" s="21"/>
      <c r="J257" s="21">
        <f>G257/E257*100</f>
        <v>100</v>
      </c>
      <c r="K257" s="21"/>
    </row>
    <row r="258" spans="1:11" ht="37.5" customHeight="1">
      <c r="A258" s="253"/>
      <c r="B258" s="253"/>
      <c r="C258" s="20" t="s">
        <v>25</v>
      </c>
      <c r="D258" s="21">
        <v>3000</v>
      </c>
      <c r="E258" s="21">
        <v>3000</v>
      </c>
      <c r="F258" s="21">
        <v>3000</v>
      </c>
      <c r="G258" s="21">
        <v>3000</v>
      </c>
      <c r="H258" s="21">
        <v>3000</v>
      </c>
      <c r="I258" s="21">
        <f>H258/D258*100</f>
        <v>100</v>
      </c>
      <c r="J258" s="21">
        <f>G258/E258*100</f>
        <v>100</v>
      </c>
      <c r="K258" s="21">
        <f>G258/F258*100</f>
        <v>100</v>
      </c>
    </row>
    <row r="259" spans="1:11" ht="48.75" customHeight="1">
      <c r="A259" s="253"/>
      <c r="B259" s="253"/>
      <c r="C259" s="20" t="s">
        <v>26</v>
      </c>
      <c r="D259" s="21"/>
      <c r="E259" s="21">
        <v>3000</v>
      </c>
      <c r="F259" s="21"/>
      <c r="G259" s="21">
        <v>3000</v>
      </c>
      <c r="H259" s="21">
        <v>3000</v>
      </c>
      <c r="I259" s="21"/>
      <c r="J259" s="21">
        <f>G259/E259*100</f>
        <v>100</v>
      </c>
      <c r="K259" s="21"/>
    </row>
    <row r="260" spans="1:11" ht="28.5" customHeight="1">
      <c r="A260" s="253"/>
      <c r="B260" s="253"/>
      <c r="C260" s="20" t="s">
        <v>27</v>
      </c>
      <c r="D260" s="21"/>
      <c r="E260" s="21"/>
      <c r="F260" s="21"/>
      <c r="G260" s="21"/>
      <c r="H260" s="21"/>
      <c r="I260" s="21"/>
      <c r="J260" s="21"/>
      <c r="K260" s="21"/>
    </row>
    <row r="261" spans="1:11" ht="31.5" customHeight="1">
      <c r="A261" s="253"/>
      <c r="B261" s="253"/>
      <c r="C261" s="20" t="s">
        <v>28</v>
      </c>
      <c r="D261" s="21"/>
      <c r="E261" s="21"/>
      <c r="F261" s="21"/>
      <c r="G261" s="21"/>
      <c r="H261" s="21"/>
      <c r="I261" s="21"/>
      <c r="J261" s="21"/>
      <c r="K261" s="21"/>
    </row>
    <row r="262" spans="1:11" ht="28.5" customHeight="1">
      <c r="A262" s="253" t="s">
        <v>59</v>
      </c>
      <c r="B262" s="253" t="s">
        <v>31</v>
      </c>
      <c r="C262" s="20" t="s">
        <v>22</v>
      </c>
      <c r="D262" s="21">
        <f>D263+D265+D267+D268</f>
        <v>1312</v>
      </c>
      <c r="E262" s="21">
        <f>E263+E265</f>
        <v>1311.95</v>
      </c>
      <c r="F262" s="21">
        <f>F263+F265</f>
        <v>1311.95</v>
      </c>
      <c r="G262" s="21">
        <f>G263+G265</f>
        <v>1311.95</v>
      </c>
      <c r="H262" s="21">
        <f>H263+H265+H267+H268</f>
        <v>1311.95</v>
      </c>
      <c r="I262" s="21">
        <f>H262/D262*100</f>
        <v>99.996189024390247</v>
      </c>
      <c r="J262" s="21">
        <f>G262/E262*100</f>
        <v>100</v>
      </c>
      <c r="K262" s="21">
        <f>G262/F262*100</f>
        <v>100</v>
      </c>
    </row>
    <row r="263" spans="1:11" ht="28.5" customHeight="1">
      <c r="A263" s="253"/>
      <c r="B263" s="253"/>
      <c r="C263" s="20" t="s">
        <v>23</v>
      </c>
      <c r="D263" s="21">
        <v>1312</v>
      </c>
      <c r="E263" s="21">
        <v>1311.95</v>
      </c>
      <c r="F263" s="21">
        <v>1311.95</v>
      </c>
      <c r="G263" s="21">
        <v>1311.95</v>
      </c>
      <c r="H263" s="21">
        <v>1311.95</v>
      </c>
      <c r="I263" s="21">
        <f>H263/D263*100</f>
        <v>99.996189024390247</v>
      </c>
      <c r="J263" s="21">
        <f>G263/E263*100</f>
        <v>100</v>
      </c>
      <c r="K263" s="21">
        <f>G263/F263*100</f>
        <v>100</v>
      </c>
    </row>
    <row r="264" spans="1:11" ht="28.5" customHeight="1">
      <c r="A264" s="253"/>
      <c r="B264" s="253"/>
      <c r="C264" s="20" t="s">
        <v>24</v>
      </c>
      <c r="D264" s="21"/>
      <c r="E264" s="21"/>
      <c r="F264" s="21"/>
      <c r="G264" s="21"/>
      <c r="H264" s="21"/>
      <c r="I264" s="21"/>
      <c r="J264" s="21"/>
      <c r="K264" s="21"/>
    </row>
    <row r="265" spans="1:11" ht="28.5" customHeight="1">
      <c r="A265" s="253"/>
      <c r="B265" s="253"/>
      <c r="C265" s="20" t="s">
        <v>25</v>
      </c>
      <c r="D265" s="21"/>
      <c r="E265" s="21"/>
      <c r="F265" s="21"/>
      <c r="G265" s="21"/>
      <c r="H265" s="21"/>
      <c r="I265" s="21"/>
      <c r="J265" s="21"/>
      <c r="K265" s="21"/>
    </row>
    <row r="266" spans="1:11" ht="28.5" customHeight="1">
      <c r="A266" s="253"/>
      <c r="B266" s="253"/>
      <c r="C266" s="20" t="s">
        <v>26</v>
      </c>
      <c r="D266" s="21"/>
      <c r="E266" s="21"/>
      <c r="F266" s="21"/>
      <c r="G266" s="21"/>
      <c r="H266" s="21"/>
      <c r="I266" s="21"/>
      <c r="J266" s="21"/>
      <c r="K266" s="21"/>
    </row>
    <row r="267" spans="1:11" ht="28.5" customHeight="1">
      <c r="A267" s="253"/>
      <c r="B267" s="253"/>
      <c r="C267" s="20" t="s">
        <v>27</v>
      </c>
      <c r="D267" s="21"/>
      <c r="E267" s="21"/>
      <c r="F267" s="21"/>
      <c r="G267" s="21"/>
      <c r="H267" s="21"/>
      <c r="I267" s="21"/>
      <c r="J267" s="21"/>
      <c r="K267" s="21"/>
    </row>
    <row r="268" spans="1:11" ht="28.5" customHeight="1">
      <c r="A268" s="253"/>
      <c r="B268" s="253"/>
      <c r="C268" s="20" t="s">
        <v>28</v>
      </c>
      <c r="D268" s="21"/>
      <c r="E268" s="21"/>
      <c r="F268" s="21"/>
      <c r="G268" s="21"/>
      <c r="H268" s="21"/>
      <c r="I268" s="21"/>
      <c r="J268" s="21"/>
      <c r="K268" s="21"/>
    </row>
    <row r="269" spans="1:11" ht="21" customHeight="1">
      <c r="A269" s="260" t="s">
        <v>60</v>
      </c>
      <c r="B269" s="260"/>
      <c r="C269" s="260"/>
      <c r="D269" s="260"/>
      <c r="E269" s="260"/>
      <c r="F269" s="260"/>
      <c r="G269" s="260"/>
      <c r="H269" s="260"/>
      <c r="I269" s="260"/>
      <c r="J269" s="260"/>
      <c r="K269" s="260"/>
    </row>
    <row r="270" spans="1:11" ht="22.5" customHeight="1">
      <c r="A270" s="253" t="s">
        <v>61</v>
      </c>
      <c r="B270" s="253" t="s">
        <v>31</v>
      </c>
      <c r="C270" s="20" t="s">
        <v>22</v>
      </c>
      <c r="D270" s="21">
        <f>D271+D273+D275+D276</f>
        <v>1000</v>
      </c>
      <c r="E270" s="21">
        <f>E271+E273</f>
        <v>1000</v>
      </c>
      <c r="F270" s="21">
        <f>F271+F273</f>
        <v>1000</v>
      </c>
      <c r="G270" s="21">
        <f>G271+G273</f>
        <v>1000</v>
      </c>
      <c r="H270" s="21">
        <f>H271+H273+H275+H276</f>
        <v>1000</v>
      </c>
      <c r="I270" s="21">
        <f>H270/D270*100</f>
        <v>100</v>
      </c>
      <c r="J270" s="21">
        <f>G270/E270*100</f>
        <v>100</v>
      </c>
      <c r="K270" s="21">
        <f>G270/F270*100</f>
        <v>100</v>
      </c>
    </row>
    <row r="271" spans="1:11" ht="21.75" customHeight="1">
      <c r="A271" s="253"/>
      <c r="B271" s="253"/>
      <c r="C271" s="20" t="s">
        <v>23</v>
      </c>
      <c r="D271" s="21">
        <v>1000</v>
      </c>
      <c r="E271" s="21">
        <v>1000</v>
      </c>
      <c r="F271" s="21">
        <v>1000</v>
      </c>
      <c r="G271" s="21">
        <v>1000</v>
      </c>
      <c r="H271" s="21">
        <v>1000</v>
      </c>
      <c r="I271" s="21">
        <f>H271/D271*100</f>
        <v>100</v>
      </c>
      <c r="J271" s="21">
        <f>G271/E271*100</f>
        <v>100</v>
      </c>
      <c r="K271" s="21">
        <f>G271/F271*100</f>
        <v>100</v>
      </c>
    </row>
    <row r="272" spans="1:11" ht="60">
      <c r="A272" s="253"/>
      <c r="B272" s="253"/>
      <c r="C272" s="20" t="s">
        <v>24</v>
      </c>
      <c r="D272" s="21"/>
      <c r="E272" s="21"/>
      <c r="F272" s="21"/>
      <c r="G272" s="21"/>
      <c r="H272" s="21"/>
      <c r="I272" s="21"/>
      <c r="J272" s="21"/>
      <c r="K272" s="21"/>
    </row>
    <row r="273" spans="1:11" ht="30">
      <c r="A273" s="253"/>
      <c r="B273" s="253"/>
      <c r="C273" s="20" t="s">
        <v>25</v>
      </c>
      <c r="D273" s="21"/>
      <c r="E273" s="21"/>
      <c r="F273" s="21"/>
      <c r="G273" s="21"/>
      <c r="H273" s="21"/>
      <c r="I273" s="21"/>
      <c r="J273" s="21"/>
      <c r="K273" s="21"/>
    </row>
    <row r="274" spans="1:11" ht="60">
      <c r="A274" s="253"/>
      <c r="B274" s="253"/>
      <c r="C274" s="20" t="s">
        <v>26</v>
      </c>
      <c r="D274" s="21"/>
      <c r="E274" s="21"/>
      <c r="F274" s="21"/>
      <c r="G274" s="21"/>
      <c r="H274" s="21"/>
      <c r="I274" s="21"/>
      <c r="J274" s="21"/>
      <c r="K274" s="21"/>
    </row>
    <row r="275" spans="1:11" ht="30">
      <c r="A275" s="253"/>
      <c r="B275" s="253"/>
      <c r="C275" s="20" t="s">
        <v>27</v>
      </c>
      <c r="D275" s="21"/>
      <c r="E275" s="21"/>
      <c r="F275" s="21"/>
      <c r="G275" s="21"/>
      <c r="H275" s="21"/>
      <c r="I275" s="21"/>
      <c r="J275" s="21"/>
      <c r="K275" s="21"/>
    </row>
    <row r="276" spans="1:11" ht="34.5" customHeight="1">
      <c r="A276" s="253"/>
      <c r="B276" s="253"/>
      <c r="C276" s="20" t="s">
        <v>28</v>
      </c>
      <c r="D276" s="21"/>
      <c r="E276" s="21"/>
      <c r="F276" s="21"/>
      <c r="G276" s="21"/>
      <c r="H276" s="21"/>
      <c r="I276" s="21"/>
      <c r="J276" s="21"/>
      <c r="K276" s="21"/>
    </row>
    <row r="277" spans="1:11" ht="23.25" customHeight="1">
      <c r="A277" s="253" t="s">
        <v>62</v>
      </c>
      <c r="B277" s="253" t="s">
        <v>31</v>
      </c>
      <c r="C277" s="20" t="s">
        <v>22</v>
      </c>
      <c r="D277" s="21">
        <f>D278+D280+D282+D283</f>
        <v>7004.8</v>
      </c>
      <c r="E277" s="21">
        <f>E278+E280</f>
        <v>7004.78</v>
      </c>
      <c r="F277" s="21">
        <f>F278+F280</f>
        <v>7004.78</v>
      </c>
      <c r="G277" s="21">
        <f>G278+G280</f>
        <v>7004.78</v>
      </c>
      <c r="H277" s="21">
        <f>H278+H280+H282+H283</f>
        <v>7004.78</v>
      </c>
      <c r="I277" s="21">
        <f>H277/D277*100</f>
        <v>99.999714481498387</v>
      </c>
      <c r="J277" s="21">
        <f>G277/E277*100</f>
        <v>100</v>
      </c>
      <c r="K277" s="21">
        <f>G277/F277*100</f>
        <v>100</v>
      </c>
    </row>
    <row r="278" spans="1:11" ht="23.25" customHeight="1">
      <c r="A278" s="253"/>
      <c r="B278" s="253"/>
      <c r="C278" s="20" t="s">
        <v>23</v>
      </c>
      <c r="D278" s="21">
        <v>7004.8</v>
      </c>
      <c r="E278" s="21">
        <v>7004.78</v>
      </c>
      <c r="F278" s="21">
        <v>7004.78</v>
      </c>
      <c r="G278" s="21">
        <v>7004.78</v>
      </c>
      <c r="H278" s="21">
        <v>7004.78</v>
      </c>
      <c r="I278" s="21">
        <f>H278/D278*100</f>
        <v>99.999714481498387</v>
      </c>
      <c r="J278" s="21">
        <f>G278/E278*100</f>
        <v>100</v>
      </c>
      <c r="K278" s="21">
        <f>G278/F278*100</f>
        <v>100</v>
      </c>
    </row>
    <row r="279" spans="1:11" ht="60">
      <c r="A279" s="253"/>
      <c r="B279" s="253"/>
      <c r="C279" s="20" t="s">
        <v>24</v>
      </c>
      <c r="D279" s="21"/>
      <c r="E279" s="21"/>
      <c r="F279" s="21"/>
      <c r="G279" s="21"/>
      <c r="H279" s="21"/>
      <c r="I279" s="21"/>
      <c r="J279" s="21"/>
      <c r="K279" s="21"/>
    </row>
    <row r="280" spans="1:11" ht="35.25" customHeight="1">
      <c r="A280" s="253"/>
      <c r="B280" s="253"/>
      <c r="C280" s="20" t="s">
        <v>25</v>
      </c>
      <c r="D280" s="21"/>
      <c r="E280" s="21"/>
      <c r="F280" s="21"/>
      <c r="G280" s="21"/>
      <c r="H280" s="21"/>
      <c r="I280" s="21"/>
      <c r="J280" s="21"/>
      <c r="K280" s="21"/>
    </row>
    <row r="281" spans="1:11" ht="60">
      <c r="A281" s="253"/>
      <c r="B281" s="253"/>
      <c r="C281" s="20" t="s">
        <v>26</v>
      </c>
      <c r="D281" s="21"/>
      <c r="E281" s="21"/>
      <c r="F281" s="21"/>
      <c r="G281" s="21"/>
      <c r="H281" s="21"/>
      <c r="I281" s="21"/>
      <c r="J281" s="21"/>
      <c r="K281" s="21"/>
    </row>
    <row r="282" spans="1:11" ht="30">
      <c r="A282" s="253"/>
      <c r="B282" s="253"/>
      <c r="C282" s="20" t="s">
        <v>27</v>
      </c>
      <c r="D282" s="21"/>
      <c r="E282" s="21"/>
      <c r="F282" s="21"/>
      <c r="G282" s="21"/>
      <c r="H282" s="21"/>
      <c r="I282" s="21"/>
      <c r="J282" s="21"/>
      <c r="K282" s="21"/>
    </row>
    <row r="283" spans="1:11" ht="30" customHeight="1">
      <c r="A283" s="253"/>
      <c r="B283" s="253"/>
      <c r="C283" s="20" t="s">
        <v>28</v>
      </c>
      <c r="D283" s="21"/>
      <c r="E283" s="21"/>
      <c r="F283" s="21"/>
      <c r="G283" s="21"/>
      <c r="H283" s="21"/>
      <c r="I283" s="21"/>
      <c r="J283" s="21"/>
      <c r="K283" s="21"/>
    </row>
    <row r="284" spans="1:11" ht="15.75" customHeight="1">
      <c r="A284" s="253" t="s">
        <v>63</v>
      </c>
      <c r="B284" s="253" t="s">
        <v>31</v>
      </c>
      <c r="C284" s="20" t="s">
        <v>22</v>
      </c>
      <c r="D284" s="21">
        <f>D285+D287+D289+D290</f>
        <v>0</v>
      </c>
      <c r="E284" s="21">
        <f>E285+E287</f>
        <v>0</v>
      </c>
      <c r="F284" s="21">
        <f>F285+F287</f>
        <v>0</v>
      </c>
      <c r="G284" s="21">
        <f>G285+G287</f>
        <v>0</v>
      </c>
      <c r="H284" s="21">
        <f>H285+H287+H289+H290</f>
        <v>0</v>
      </c>
      <c r="I284" s="21"/>
      <c r="J284" s="21"/>
      <c r="K284" s="21"/>
    </row>
    <row r="285" spans="1:11" ht="19.5" customHeight="1">
      <c r="A285" s="253"/>
      <c r="B285" s="253"/>
      <c r="C285" s="20" t="s">
        <v>23</v>
      </c>
      <c r="D285" s="21">
        <v>0</v>
      </c>
      <c r="E285" s="21">
        <f>E286+E288</f>
        <v>0</v>
      </c>
      <c r="F285" s="21">
        <v>0</v>
      </c>
      <c r="G285" s="21">
        <v>0</v>
      </c>
      <c r="H285" s="21">
        <v>0</v>
      </c>
      <c r="I285" s="21"/>
      <c r="J285" s="21"/>
      <c r="K285" s="21"/>
    </row>
    <row r="286" spans="1:11" ht="60">
      <c r="A286" s="253"/>
      <c r="B286" s="253"/>
      <c r="C286" s="20" t="s">
        <v>24</v>
      </c>
      <c r="D286" s="21"/>
      <c r="E286" s="21"/>
      <c r="F286" s="21"/>
      <c r="G286" s="21"/>
      <c r="H286" s="21"/>
      <c r="I286" s="21"/>
      <c r="J286" s="21"/>
      <c r="K286" s="21"/>
    </row>
    <row r="287" spans="1:11" ht="30">
      <c r="A287" s="253"/>
      <c r="B287" s="253"/>
      <c r="C287" s="20" t="s">
        <v>25</v>
      </c>
      <c r="D287" s="21"/>
      <c r="E287" s="21"/>
      <c r="F287" s="21"/>
      <c r="G287" s="21"/>
      <c r="H287" s="21"/>
      <c r="I287" s="21"/>
      <c r="J287" s="21"/>
      <c r="K287" s="21"/>
    </row>
    <row r="288" spans="1:11" ht="60">
      <c r="A288" s="253"/>
      <c r="B288" s="253"/>
      <c r="C288" s="20" t="s">
        <v>26</v>
      </c>
      <c r="D288" s="21"/>
      <c r="E288" s="21"/>
      <c r="F288" s="21"/>
      <c r="G288" s="21"/>
      <c r="H288" s="21"/>
      <c r="I288" s="21"/>
      <c r="J288" s="21"/>
      <c r="K288" s="21"/>
    </row>
    <row r="289" spans="1:11" ht="30">
      <c r="A289" s="253"/>
      <c r="B289" s="253"/>
      <c r="C289" s="20" t="s">
        <v>27</v>
      </c>
      <c r="D289" s="21"/>
      <c r="E289" s="21"/>
      <c r="F289" s="21"/>
      <c r="G289" s="21"/>
      <c r="H289" s="21"/>
      <c r="I289" s="21"/>
      <c r="J289" s="21"/>
      <c r="K289" s="21"/>
    </row>
    <row r="290" spans="1:11" ht="33.75" customHeight="1">
      <c r="A290" s="253"/>
      <c r="B290" s="253"/>
      <c r="C290" s="20" t="s">
        <v>28</v>
      </c>
      <c r="D290" s="21"/>
      <c r="E290" s="21"/>
      <c r="F290" s="21"/>
      <c r="G290" s="21"/>
      <c r="H290" s="21"/>
      <c r="I290" s="21"/>
      <c r="J290" s="21"/>
      <c r="K290" s="21"/>
    </row>
    <row r="291" spans="1:11" ht="24" customHeight="1">
      <c r="A291" s="253" t="s">
        <v>64</v>
      </c>
      <c r="B291" s="253" t="s">
        <v>34</v>
      </c>
      <c r="C291" s="20" t="s">
        <v>22</v>
      </c>
      <c r="D291" s="23">
        <v>126.5</v>
      </c>
      <c r="E291" s="23">
        <f>E292+E294</f>
        <v>126.5</v>
      </c>
      <c r="F291" s="23">
        <f>F292+F294</f>
        <v>126.5</v>
      </c>
      <c r="G291" s="23">
        <f>G292+G294</f>
        <v>126.5</v>
      </c>
      <c r="H291" s="23">
        <f>H292+H294+H296+H297</f>
        <v>126.5</v>
      </c>
      <c r="I291" s="21">
        <f>H291/D291*100</f>
        <v>100</v>
      </c>
      <c r="J291" s="21">
        <f>G291/E291*100</f>
        <v>100</v>
      </c>
      <c r="K291" s="21">
        <f>G291/F291*100</f>
        <v>100</v>
      </c>
    </row>
    <row r="292" spans="1:11" ht="24" customHeight="1">
      <c r="A292" s="253"/>
      <c r="B292" s="253"/>
      <c r="C292" s="20" t="s">
        <v>23</v>
      </c>
      <c r="D292" s="23">
        <v>126.5</v>
      </c>
      <c r="E292" s="23">
        <v>126.5</v>
      </c>
      <c r="F292" s="23">
        <v>126.5</v>
      </c>
      <c r="G292" s="23">
        <v>126.5</v>
      </c>
      <c r="H292" s="23">
        <v>126.5</v>
      </c>
      <c r="I292" s="21">
        <f>H292/D292*100</f>
        <v>100</v>
      </c>
      <c r="J292" s="21">
        <f>G292/E292*100</f>
        <v>100</v>
      </c>
      <c r="K292" s="21">
        <f>G292/F292*100</f>
        <v>100</v>
      </c>
    </row>
    <row r="293" spans="1:11" ht="60">
      <c r="A293" s="253"/>
      <c r="B293" s="253"/>
      <c r="C293" s="20" t="s">
        <v>24</v>
      </c>
      <c r="D293" s="21"/>
      <c r="E293" s="21"/>
      <c r="F293" s="21"/>
      <c r="G293" s="21"/>
      <c r="H293" s="21"/>
      <c r="I293" s="21"/>
      <c r="J293" s="21"/>
      <c r="K293" s="21"/>
    </row>
    <row r="294" spans="1:11" ht="31.5" customHeight="1">
      <c r="A294" s="253"/>
      <c r="B294" s="253"/>
      <c r="C294" s="20" t="s">
        <v>25</v>
      </c>
      <c r="D294" s="21"/>
      <c r="E294" s="21"/>
      <c r="F294" s="21"/>
      <c r="G294" s="21"/>
      <c r="H294" s="21"/>
      <c r="I294" s="21"/>
      <c r="J294" s="21"/>
      <c r="K294" s="21"/>
    </row>
    <row r="295" spans="1:11" ht="60">
      <c r="A295" s="253"/>
      <c r="B295" s="253"/>
      <c r="C295" s="20" t="s">
        <v>26</v>
      </c>
      <c r="D295" s="21"/>
      <c r="E295" s="21"/>
      <c r="F295" s="21"/>
      <c r="G295" s="21"/>
      <c r="H295" s="21"/>
      <c r="I295" s="21"/>
      <c r="J295" s="21"/>
      <c r="K295" s="21"/>
    </row>
    <row r="296" spans="1:11" ht="31.5" customHeight="1">
      <c r="A296" s="253"/>
      <c r="B296" s="253"/>
      <c r="C296" s="20" t="s">
        <v>27</v>
      </c>
      <c r="D296" s="21"/>
      <c r="E296" s="21"/>
      <c r="F296" s="21"/>
      <c r="G296" s="21"/>
      <c r="H296" s="21"/>
      <c r="I296" s="21"/>
      <c r="J296" s="21"/>
      <c r="K296" s="21"/>
    </row>
    <row r="297" spans="1:11" ht="30" customHeight="1">
      <c r="A297" s="253"/>
      <c r="B297" s="253"/>
      <c r="C297" s="20" t="s">
        <v>28</v>
      </c>
      <c r="D297" s="21"/>
      <c r="E297" s="21"/>
      <c r="F297" s="21"/>
      <c r="G297" s="21"/>
      <c r="H297" s="21"/>
      <c r="I297" s="21"/>
      <c r="J297" s="21"/>
      <c r="K297" s="21"/>
    </row>
    <row r="298" spans="1:11" ht="24.75" customHeight="1">
      <c r="A298" s="253" t="s">
        <v>65</v>
      </c>
      <c r="B298" s="253" t="s">
        <v>34</v>
      </c>
      <c r="C298" s="20" t="s">
        <v>22</v>
      </c>
      <c r="D298" s="21">
        <v>210.2</v>
      </c>
      <c r="E298" s="21">
        <f>E299+E301</f>
        <v>210.2</v>
      </c>
      <c r="F298" s="21">
        <f>F299+F301</f>
        <v>210.2</v>
      </c>
      <c r="G298" s="21">
        <v>210.2</v>
      </c>
      <c r="H298" s="21">
        <v>210.2</v>
      </c>
      <c r="I298" s="21">
        <f>H298/D298*100</f>
        <v>100</v>
      </c>
      <c r="J298" s="21">
        <f>G298/E298*100</f>
        <v>100</v>
      </c>
      <c r="K298" s="21">
        <f>G298/F298*100</f>
        <v>100</v>
      </c>
    </row>
    <row r="299" spans="1:11" ht="24" customHeight="1">
      <c r="A299" s="253"/>
      <c r="B299" s="253"/>
      <c r="C299" s="20" t="s">
        <v>23</v>
      </c>
      <c r="D299" s="21">
        <v>210.2</v>
      </c>
      <c r="E299" s="21">
        <v>210.2</v>
      </c>
      <c r="F299" s="21">
        <v>210.2</v>
      </c>
      <c r="G299" s="21">
        <v>210.2</v>
      </c>
      <c r="H299" s="21">
        <v>210.2</v>
      </c>
      <c r="I299" s="21">
        <f>H299/D299*100</f>
        <v>100</v>
      </c>
      <c r="J299" s="21">
        <f>G299/E299*100</f>
        <v>100</v>
      </c>
      <c r="K299" s="21">
        <f>G299/F299*100</f>
        <v>100</v>
      </c>
    </row>
    <row r="300" spans="1:11" ht="60">
      <c r="A300" s="253"/>
      <c r="B300" s="253"/>
      <c r="C300" s="20" t="s">
        <v>24</v>
      </c>
      <c r="D300" s="21"/>
      <c r="E300" s="21"/>
      <c r="F300" s="21"/>
      <c r="G300" s="21"/>
      <c r="H300" s="21"/>
      <c r="I300" s="21"/>
      <c r="J300" s="21"/>
      <c r="K300" s="21"/>
    </row>
    <row r="301" spans="1:11" ht="37.5" customHeight="1">
      <c r="A301" s="253"/>
      <c r="B301" s="253"/>
      <c r="C301" s="20" t="s">
        <v>25</v>
      </c>
      <c r="D301" s="21"/>
      <c r="E301" s="21"/>
      <c r="F301" s="21"/>
      <c r="G301" s="21"/>
      <c r="H301" s="21"/>
      <c r="I301" s="21"/>
      <c r="J301" s="21"/>
      <c r="K301" s="21"/>
    </row>
    <row r="302" spans="1:11" ht="60">
      <c r="A302" s="253"/>
      <c r="B302" s="253"/>
      <c r="C302" s="20" t="s">
        <v>26</v>
      </c>
      <c r="D302" s="21"/>
      <c r="E302" s="21"/>
      <c r="F302" s="21"/>
      <c r="G302" s="21"/>
      <c r="H302" s="21"/>
      <c r="I302" s="21"/>
      <c r="J302" s="21"/>
      <c r="K302" s="21"/>
    </row>
    <row r="303" spans="1:11" ht="33" customHeight="1">
      <c r="A303" s="253"/>
      <c r="B303" s="253"/>
      <c r="C303" s="20" t="s">
        <v>27</v>
      </c>
      <c r="D303" s="21"/>
      <c r="E303" s="21"/>
      <c r="F303" s="21"/>
      <c r="G303" s="21"/>
      <c r="H303" s="21"/>
      <c r="I303" s="21"/>
      <c r="J303" s="21"/>
      <c r="K303" s="21"/>
    </row>
    <row r="304" spans="1:11" ht="30">
      <c r="A304" s="253"/>
      <c r="B304" s="253"/>
      <c r="C304" s="20" t="s">
        <v>28</v>
      </c>
      <c r="D304" s="21"/>
      <c r="E304" s="21"/>
      <c r="F304" s="21"/>
      <c r="G304" s="21"/>
      <c r="H304" s="21"/>
      <c r="I304" s="21"/>
      <c r="J304" s="21"/>
      <c r="K304" s="21"/>
    </row>
    <row r="305" spans="1:11" ht="16.5" customHeight="1">
      <c r="A305" s="256" t="s">
        <v>66</v>
      </c>
      <c r="B305" s="253" t="s">
        <v>31</v>
      </c>
      <c r="C305" s="20" t="s">
        <v>22</v>
      </c>
      <c r="D305" s="21">
        <v>0</v>
      </c>
      <c r="E305" s="21">
        <f>E306+E308</f>
        <v>0</v>
      </c>
      <c r="F305" s="21">
        <f>F306+F308</f>
        <v>0</v>
      </c>
      <c r="G305" s="21">
        <f>G306+G308</f>
        <v>0</v>
      </c>
      <c r="H305" s="21">
        <f>H306+H308+H310+H311</f>
        <v>0</v>
      </c>
      <c r="I305" s="21"/>
      <c r="J305" s="21"/>
      <c r="K305" s="21"/>
    </row>
    <row r="306" spans="1:11" ht="16.5">
      <c r="A306" s="256"/>
      <c r="B306" s="253"/>
      <c r="C306" s="20" t="s">
        <v>23</v>
      </c>
      <c r="D306" s="21">
        <v>0</v>
      </c>
      <c r="E306" s="21">
        <v>0</v>
      </c>
      <c r="F306" s="21">
        <v>0</v>
      </c>
      <c r="G306" s="21">
        <v>0</v>
      </c>
      <c r="H306" s="21">
        <v>0</v>
      </c>
      <c r="I306" s="21"/>
      <c r="J306" s="21"/>
      <c r="K306" s="21"/>
    </row>
    <row r="307" spans="1:11" ht="60">
      <c r="A307" s="256"/>
      <c r="B307" s="253"/>
      <c r="C307" s="20" t="s">
        <v>24</v>
      </c>
      <c r="D307" s="21"/>
      <c r="E307" s="21"/>
      <c r="F307" s="21"/>
      <c r="G307" s="21"/>
      <c r="H307" s="21"/>
      <c r="I307" s="21"/>
      <c r="J307" s="21"/>
      <c r="K307" s="21"/>
    </row>
    <row r="308" spans="1:11" ht="30">
      <c r="A308" s="256"/>
      <c r="B308" s="253"/>
      <c r="C308" s="20" t="s">
        <v>25</v>
      </c>
      <c r="D308" s="21"/>
      <c r="E308" s="21"/>
      <c r="F308" s="21"/>
      <c r="G308" s="21"/>
      <c r="H308" s="21"/>
      <c r="I308" s="21"/>
      <c r="J308" s="21"/>
      <c r="K308" s="21"/>
    </row>
    <row r="309" spans="1:11" ht="60">
      <c r="A309" s="256"/>
      <c r="B309" s="253"/>
      <c r="C309" s="20" t="s">
        <v>26</v>
      </c>
      <c r="D309" s="21"/>
      <c r="E309" s="21"/>
      <c r="F309" s="21"/>
      <c r="G309" s="21"/>
      <c r="H309" s="21"/>
      <c r="I309" s="21"/>
      <c r="J309" s="21"/>
      <c r="K309" s="21"/>
    </row>
    <row r="310" spans="1:11" ht="30">
      <c r="A310" s="256"/>
      <c r="B310" s="253"/>
      <c r="C310" s="20" t="s">
        <v>27</v>
      </c>
      <c r="D310" s="21"/>
      <c r="E310" s="21"/>
      <c r="F310" s="21"/>
      <c r="G310" s="21"/>
      <c r="H310" s="21"/>
      <c r="I310" s="21"/>
      <c r="J310" s="21"/>
      <c r="K310" s="21"/>
    </row>
    <row r="311" spans="1:11" ht="30">
      <c r="A311" s="256"/>
      <c r="B311" s="253"/>
      <c r="C311" s="20" t="s">
        <v>28</v>
      </c>
      <c r="D311" s="21"/>
      <c r="E311" s="21"/>
      <c r="F311" s="21"/>
      <c r="G311" s="21"/>
      <c r="H311" s="21"/>
      <c r="I311" s="21"/>
      <c r="J311" s="21"/>
      <c r="K311" s="21"/>
    </row>
    <row r="312" spans="1:11" ht="22.5" customHeight="1">
      <c r="A312" s="253" t="s">
        <v>67</v>
      </c>
      <c r="B312" s="253" t="s">
        <v>31</v>
      </c>
      <c r="C312" s="20" t="s">
        <v>22</v>
      </c>
      <c r="D312" s="21">
        <f>D313+D315+D317+D318</f>
        <v>89774.399999999994</v>
      </c>
      <c r="E312" s="21">
        <f>E313+E315</f>
        <v>89774.35</v>
      </c>
      <c r="F312" s="21">
        <f>F313+F315</f>
        <v>89774.35</v>
      </c>
      <c r="G312" s="21">
        <f>G313+G315</f>
        <v>89575.86</v>
      </c>
      <c r="H312" s="21">
        <f>H313+H315</f>
        <v>89575.86</v>
      </c>
      <c r="I312" s="21">
        <f>H312/D312*100</f>
        <v>99.778845639736943</v>
      </c>
      <c r="J312" s="21">
        <f>G312/E312*100</f>
        <v>99.77890121176037</v>
      </c>
      <c r="K312" s="21">
        <f>G312/F312*100</f>
        <v>99.77890121176037</v>
      </c>
    </row>
    <row r="313" spans="1:11" ht="22.5" customHeight="1">
      <c r="A313" s="253"/>
      <c r="B313" s="253"/>
      <c r="C313" s="20" t="s">
        <v>23</v>
      </c>
      <c r="D313" s="21">
        <v>6774.4</v>
      </c>
      <c r="E313" s="21">
        <v>6774.35</v>
      </c>
      <c r="F313" s="21">
        <v>6774.35</v>
      </c>
      <c r="G313" s="21">
        <v>6575.86</v>
      </c>
      <c r="H313" s="21">
        <v>6575.86</v>
      </c>
      <c r="I313" s="21">
        <f>H313/D313*100</f>
        <v>97.069260746339154</v>
      </c>
      <c r="J313" s="21">
        <f>G313/E313*100</f>
        <v>97.069977193383863</v>
      </c>
      <c r="K313" s="21">
        <f>G313/F313*100</f>
        <v>97.069977193383863</v>
      </c>
    </row>
    <row r="314" spans="1:11" ht="60">
      <c r="A314" s="253"/>
      <c r="B314" s="253"/>
      <c r="C314" s="20" t="s">
        <v>24</v>
      </c>
      <c r="D314" s="21"/>
      <c r="E314" s="21">
        <v>4368.42</v>
      </c>
      <c r="F314" s="21"/>
      <c r="G314" s="21">
        <v>4368.42</v>
      </c>
      <c r="H314" s="21">
        <v>4368.42</v>
      </c>
      <c r="I314" s="21"/>
      <c r="J314" s="21">
        <f>G314/E314*100</f>
        <v>100</v>
      </c>
      <c r="K314" s="21"/>
    </row>
    <row r="315" spans="1:11" ht="30">
      <c r="A315" s="253"/>
      <c r="B315" s="253"/>
      <c r="C315" s="20" t="s">
        <v>25</v>
      </c>
      <c r="D315" s="21">
        <v>83000</v>
      </c>
      <c r="E315" s="21">
        <v>83000</v>
      </c>
      <c r="F315" s="21">
        <v>83000</v>
      </c>
      <c r="G315" s="21">
        <v>83000</v>
      </c>
      <c r="H315" s="21">
        <v>83000</v>
      </c>
      <c r="I315" s="21">
        <f>H315/D315*100</f>
        <v>100</v>
      </c>
      <c r="J315" s="21">
        <f>G315/E315*100</f>
        <v>100</v>
      </c>
      <c r="K315" s="21">
        <f>G315/F315*100</f>
        <v>100</v>
      </c>
    </row>
    <row r="316" spans="1:11" ht="60">
      <c r="A316" s="253"/>
      <c r="B316" s="253"/>
      <c r="C316" s="20" t="s">
        <v>26</v>
      </c>
      <c r="D316" s="21"/>
      <c r="E316" s="21">
        <v>83000</v>
      </c>
      <c r="F316" s="21"/>
      <c r="G316" s="21">
        <v>83000</v>
      </c>
      <c r="H316" s="21">
        <v>83000</v>
      </c>
      <c r="I316" s="21"/>
      <c r="J316" s="21">
        <f>G316/E316*100</f>
        <v>100</v>
      </c>
      <c r="K316" s="21"/>
    </row>
    <row r="317" spans="1:11" ht="30">
      <c r="A317" s="253"/>
      <c r="B317" s="253"/>
      <c r="C317" s="20" t="s">
        <v>27</v>
      </c>
      <c r="D317" s="21"/>
      <c r="E317" s="21"/>
      <c r="F317" s="21"/>
      <c r="G317" s="21"/>
      <c r="H317" s="21"/>
      <c r="I317" s="21"/>
      <c r="J317" s="21"/>
      <c r="K317" s="21"/>
    </row>
    <row r="318" spans="1:11" ht="30">
      <c r="A318" s="253"/>
      <c r="B318" s="253"/>
      <c r="C318" s="20" t="s">
        <v>28</v>
      </c>
      <c r="D318" s="21"/>
      <c r="E318" s="21"/>
      <c r="F318" s="21"/>
      <c r="G318" s="21"/>
      <c r="H318" s="21"/>
      <c r="I318" s="21"/>
      <c r="J318" s="21"/>
      <c r="K318" s="21"/>
    </row>
    <row r="319" spans="1:11" ht="16.5" customHeight="1">
      <c r="A319" s="253" t="s">
        <v>68</v>
      </c>
      <c r="B319" s="253" t="s">
        <v>31</v>
      </c>
      <c r="C319" s="20" t="s">
        <v>22</v>
      </c>
      <c r="D319" s="21">
        <f>D320+D322+D324+D325</f>
        <v>16774.400000000001</v>
      </c>
      <c r="E319" s="21">
        <f>E320+E322</f>
        <v>16774.400000000001</v>
      </c>
      <c r="F319" s="21">
        <f>F320+F322</f>
        <v>16774.400000000001</v>
      </c>
      <c r="G319" s="21">
        <f>G320+G322</f>
        <v>16774.32</v>
      </c>
      <c r="H319" s="21">
        <f>H320+H322</f>
        <v>16774.32</v>
      </c>
      <c r="I319" s="21">
        <f>H319/D319*100</f>
        <v>99.99952308279282</v>
      </c>
      <c r="J319" s="21">
        <f>G319/E319*100</f>
        <v>99.99952308279282</v>
      </c>
      <c r="K319" s="21">
        <f>G319/F319*100</f>
        <v>99.99952308279282</v>
      </c>
    </row>
    <row r="320" spans="1:11" ht="16.5" customHeight="1">
      <c r="A320" s="253"/>
      <c r="B320" s="253"/>
      <c r="C320" s="20" t="s">
        <v>23</v>
      </c>
      <c r="D320" s="21">
        <v>0</v>
      </c>
      <c r="E320" s="21">
        <v>0</v>
      </c>
      <c r="F320" s="21">
        <v>0</v>
      </c>
      <c r="G320" s="21">
        <v>0</v>
      </c>
      <c r="H320" s="21">
        <v>0</v>
      </c>
      <c r="I320" s="21"/>
      <c r="J320" s="21"/>
      <c r="K320" s="21"/>
    </row>
    <row r="321" spans="1:11" ht="60">
      <c r="A321" s="253"/>
      <c r="B321" s="253"/>
      <c r="C321" s="20" t="s">
        <v>24</v>
      </c>
      <c r="D321" s="21"/>
      <c r="E321" s="21"/>
      <c r="F321" s="21"/>
      <c r="G321" s="21"/>
      <c r="H321" s="21"/>
      <c r="I321" s="21"/>
      <c r="J321" s="21"/>
      <c r="K321" s="21"/>
    </row>
    <row r="322" spans="1:11" ht="30">
      <c r="A322" s="253"/>
      <c r="B322" s="253"/>
      <c r="C322" s="20" t="s">
        <v>25</v>
      </c>
      <c r="D322" s="21">
        <v>16774.400000000001</v>
      </c>
      <c r="E322" s="21">
        <v>16774.400000000001</v>
      </c>
      <c r="F322" s="21">
        <v>16774.400000000001</v>
      </c>
      <c r="G322" s="21">
        <v>16774.32</v>
      </c>
      <c r="H322" s="21">
        <v>16774.32</v>
      </c>
      <c r="I322" s="21">
        <f>H322/D322*100</f>
        <v>99.99952308279282</v>
      </c>
      <c r="J322" s="21">
        <f>G322/E322*100</f>
        <v>99.99952308279282</v>
      </c>
      <c r="K322" s="21">
        <f>G322/F322*100</f>
        <v>99.99952308279282</v>
      </c>
    </row>
    <row r="323" spans="1:11" ht="60">
      <c r="A323" s="253"/>
      <c r="B323" s="253"/>
      <c r="C323" s="20" t="s">
        <v>26</v>
      </c>
      <c r="D323" s="21"/>
      <c r="E323" s="21"/>
      <c r="F323" s="21"/>
      <c r="G323" s="21"/>
      <c r="H323" s="21"/>
      <c r="I323" s="21"/>
      <c r="J323" s="21"/>
      <c r="K323" s="21"/>
    </row>
    <row r="324" spans="1:11" ht="30">
      <c r="A324" s="253"/>
      <c r="B324" s="253"/>
      <c r="C324" s="20" t="s">
        <v>27</v>
      </c>
      <c r="D324" s="21"/>
      <c r="E324" s="21"/>
      <c r="F324" s="21"/>
      <c r="G324" s="21"/>
      <c r="H324" s="21"/>
      <c r="I324" s="21"/>
      <c r="J324" s="21"/>
      <c r="K324" s="21"/>
    </row>
    <row r="325" spans="1:11" ht="30">
      <c r="A325" s="253"/>
      <c r="B325" s="253"/>
      <c r="C325" s="20" t="s">
        <v>28</v>
      </c>
      <c r="D325" s="21"/>
      <c r="E325" s="21"/>
      <c r="F325" s="21"/>
      <c r="G325" s="21"/>
      <c r="H325" s="21"/>
      <c r="I325" s="21"/>
      <c r="J325" s="21"/>
      <c r="K325" s="21"/>
    </row>
    <row r="326" spans="1:11" ht="24.75" customHeight="1">
      <c r="A326" s="252" t="s">
        <v>69</v>
      </c>
      <c r="B326" s="253" t="s">
        <v>31</v>
      </c>
      <c r="C326" s="20" t="s">
        <v>22</v>
      </c>
      <c r="D326" s="21">
        <f>D327+D329+D331+D332</f>
        <v>427739.9</v>
      </c>
      <c r="E326" s="21">
        <f>E327+E329</f>
        <v>427739.9</v>
      </c>
      <c r="F326" s="21">
        <f>F327+F329</f>
        <v>427739.9</v>
      </c>
      <c r="G326" s="21">
        <f>G327+G329</f>
        <v>427739.9</v>
      </c>
      <c r="H326" s="21">
        <f>H327+H329+H331+H332</f>
        <v>427739.9</v>
      </c>
      <c r="I326" s="21">
        <f>H326/D326*100</f>
        <v>100</v>
      </c>
      <c r="J326" s="21">
        <f>G326/E326*100</f>
        <v>100</v>
      </c>
      <c r="K326" s="21">
        <f>G326/F326*100</f>
        <v>100</v>
      </c>
    </row>
    <row r="327" spans="1:11" ht="24.75" customHeight="1">
      <c r="A327" s="252"/>
      <c r="B327" s="253"/>
      <c r="C327" s="20" t="s">
        <v>23</v>
      </c>
      <c r="D327" s="21">
        <f>D335</f>
        <v>47051.4</v>
      </c>
      <c r="E327" s="21">
        <f>E335</f>
        <v>47051.4</v>
      </c>
      <c r="F327" s="21">
        <f>F335</f>
        <v>47051.4</v>
      </c>
      <c r="G327" s="21">
        <f>G335</f>
        <v>47051.4</v>
      </c>
      <c r="H327" s="21">
        <f>H335</f>
        <v>47051.4</v>
      </c>
      <c r="I327" s="21">
        <f>H327/D327*100</f>
        <v>100</v>
      </c>
      <c r="J327" s="21">
        <f>G327/E327*100</f>
        <v>100</v>
      </c>
      <c r="K327" s="21">
        <f>G327/F327*100</f>
        <v>100</v>
      </c>
    </row>
    <row r="328" spans="1:11" ht="60">
      <c r="A328" s="252"/>
      <c r="B328" s="253"/>
      <c r="C328" s="20" t="s">
        <v>24</v>
      </c>
      <c r="D328" s="21"/>
      <c r="E328" s="21">
        <f>E336</f>
        <v>47051.4</v>
      </c>
      <c r="F328" s="21"/>
      <c r="G328" s="21">
        <f t="shared" ref="G328:H330" si="10">G336</f>
        <v>47051.4</v>
      </c>
      <c r="H328" s="21">
        <f t="shared" si="10"/>
        <v>47051.4</v>
      </c>
      <c r="I328" s="21"/>
      <c r="J328" s="21">
        <f>G328/E328*100</f>
        <v>100</v>
      </c>
      <c r="K328" s="21"/>
    </row>
    <row r="329" spans="1:11" ht="27.75" customHeight="1">
      <c r="A329" s="252"/>
      <c r="B329" s="253"/>
      <c r="C329" s="20" t="s">
        <v>25</v>
      </c>
      <c r="D329" s="21">
        <f>D337</f>
        <v>380688.5</v>
      </c>
      <c r="E329" s="21">
        <f>E337</f>
        <v>380688.5</v>
      </c>
      <c r="F329" s="21">
        <f>F337</f>
        <v>380688.5</v>
      </c>
      <c r="G329" s="21">
        <f t="shared" si="10"/>
        <v>380688.5</v>
      </c>
      <c r="H329" s="21">
        <f t="shared" si="10"/>
        <v>380688.5</v>
      </c>
      <c r="I329" s="21">
        <f>H329/D329*100</f>
        <v>100</v>
      </c>
      <c r="J329" s="21">
        <f>G329/E329*100</f>
        <v>100</v>
      </c>
      <c r="K329" s="21">
        <f>G329/F329*100</f>
        <v>100</v>
      </c>
    </row>
    <row r="330" spans="1:11" ht="60">
      <c r="A330" s="252"/>
      <c r="B330" s="253"/>
      <c r="C330" s="20" t="s">
        <v>26</v>
      </c>
      <c r="D330" s="21"/>
      <c r="E330" s="21">
        <f>E338</f>
        <v>380688.5</v>
      </c>
      <c r="F330" s="21"/>
      <c r="G330" s="21">
        <f t="shared" si="10"/>
        <v>380688.5</v>
      </c>
      <c r="H330" s="21">
        <f t="shared" si="10"/>
        <v>380688.5</v>
      </c>
      <c r="I330" s="21"/>
      <c r="J330" s="21">
        <f>G330/E330*100</f>
        <v>100</v>
      </c>
      <c r="K330" s="21"/>
    </row>
    <row r="331" spans="1:11" ht="34.5" customHeight="1">
      <c r="A331" s="252"/>
      <c r="B331" s="253"/>
      <c r="C331" s="20" t="s">
        <v>27</v>
      </c>
      <c r="D331" s="21"/>
      <c r="E331" s="21"/>
      <c r="F331" s="21"/>
      <c r="G331" s="21"/>
      <c r="H331" s="21"/>
      <c r="I331" s="21"/>
      <c r="J331" s="21"/>
      <c r="K331" s="21"/>
    </row>
    <row r="332" spans="1:11" ht="31.5" customHeight="1">
      <c r="A332" s="252"/>
      <c r="B332" s="253"/>
      <c r="C332" s="20" t="s">
        <v>28</v>
      </c>
      <c r="D332" s="21"/>
      <c r="E332" s="21"/>
      <c r="F332" s="21"/>
      <c r="G332" s="21"/>
      <c r="H332" s="21"/>
      <c r="I332" s="21"/>
      <c r="J332" s="21"/>
      <c r="K332" s="21"/>
    </row>
    <row r="333" spans="1:11" ht="22.5" customHeight="1">
      <c r="A333" s="260" t="s">
        <v>60</v>
      </c>
      <c r="B333" s="260"/>
      <c r="C333" s="260"/>
      <c r="D333" s="260"/>
      <c r="E333" s="260"/>
      <c r="F333" s="260"/>
      <c r="G333" s="260"/>
      <c r="H333" s="260"/>
      <c r="I333" s="260"/>
      <c r="J333" s="260"/>
      <c r="K333" s="260"/>
    </row>
    <row r="334" spans="1:11" ht="20.25" customHeight="1">
      <c r="A334" s="253" t="s">
        <v>70</v>
      </c>
      <c r="B334" s="253" t="s">
        <v>31</v>
      </c>
      <c r="C334" s="20" t="s">
        <v>22</v>
      </c>
      <c r="D334" s="21">
        <f>D335+D337+D339+D340</f>
        <v>427739.9</v>
      </c>
      <c r="E334" s="21">
        <f>E335+E337</f>
        <v>427739.9</v>
      </c>
      <c r="F334" s="21">
        <f>F335+F337</f>
        <v>427739.9</v>
      </c>
      <c r="G334" s="21">
        <f>G335+G337</f>
        <v>427739.9</v>
      </c>
      <c r="H334" s="21">
        <f>H335+H337+H339+H340</f>
        <v>427739.9</v>
      </c>
      <c r="I334" s="21">
        <f>H334/D334*100</f>
        <v>100</v>
      </c>
      <c r="J334" s="21">
        <f>G334/E334*100</f>
        <v>100</v>
      </c>
      <c r="K334" s="21">
        <f>G334/F334*100</f>
        <v>100</v>
      </c>
    </row>
    <row r="335" spans="1:11" ht="20.25" customHeight="1">
      <c r="A335" s="253"/>
      <c r="B335" s="253"/>
      <c r="C335" s="20" t="s">
        <v>23</v>
      </c>
      <c r="D335" s="21">
        <f>D342+D349</f>
        <v>47051.4</v>
      </c>
      <c r="E335" s="21">
        <f>E342+E349</f>
        <v>47051.4</v>
      </c>
      <c r="F335" s="21">
        <f>F342+F349</f>
        <v>47051.4</v>
      </c>
      <c r="G335" s="21">
        <f>G342+G349</f>
        <v>47051.4</v>
      </c>
      <c r="H335" s="21">
        <f>H342+H349</f>
        <v>47051.4</v>
      </c>
      <c r="I335" s="21">
        <f>H335/D335*100</f>
        <v>100</v>
      </c>
      <c r="J335" s="21">
        <f>G335/E335*100</f>
        <v>100</v>
      </c>
      <c r="K335" s="21">
        <f>G335/F335*100</f>
        <v>100</v>
      </c>
    </row>
    <row r="336" spans="1:11" ht="60">
      <c r="A336" s="253"/>
      <c r="B336" s="253"/>
      <c r="C336" s="20" t="s">
        <v>24</v>
      </c>
      <c r="D336" s="21"/>
      <c r="E336" s="21">
        <f>E343+E350</f>
        <v>47051.4</v>
      </c>
      <c r="F336" s="21"/>
      <c r="G336" s="21">
        <f t="shared" ref="G336:H338" si="11">G343+G350</f>
        <v>47051.4</v>
      </c>
      <c r="H336" s="21">
        <f t="shared" si="11"/>
        <v>47051.4</v>
      </c>
      <c r="I336" s="21"/>
      <c r="J336" s="21">
        <f>G336/E336*100</f>
        <v>100</v>
      </c>
      <c r="K336" s="21"/>
    </row>
    <row r="337" spans="1:11" ht="31.5" customHeight="1">
      <c r="A337" s="253"/>
      <c r="B337" s="253"/>
      <c r="C337" s="20" t="s">
        <v>25</v>
      </c>
      <c r="D337" s="21">
        <f>D344+D351</f>
        <v>380688.5</v>
      </c>
      <c r="E337" s="21">
        <f>E344+E351</f>
        <v>380688.5</v>
      </c>
      <c r="F337" s="21">
        <f>F344+F351</f>
        <v>380688.5</v>
      </c>
      <c r="G337" s="21">
        <f t="shared" si="11"/>
        <v>380688.5</v>
      </c>
      <c r="H337" s="21">
        <f t="shared" si="11"/>
        <v>380688.5</v>
      </c>
      <c r="I337" s="21">
        <f>H337/D337*100</f>
        <v>100</v>
      </c>
      <c r="J337" s="21">
        <f>G337/E337*100</f>
        <v>100</v>
      </c>
      <c r="K337" s="21">
        <f>G337/F337*100</f>
        <v>100</v>
      </c>
    </row>
    <row r="338" spans="1:11" ht="60">
      <c r="A338" s="253"/>
      <c r="B338" s="253"/>
      <c r="C338" s="20" t="s">
        <v>26</v>
      </c>
      <c r="D338" s="21"/>
      <c r="E338" s="21">
        <f>E345+E352</f>
        <v>380688.5</v>
      </c>
      <c r="F338" s="21"/>
      <c r="G338" s="21">
        <f t="shared" si="11"/>
        <v>380688.5</v>
      </c>
      <c r="H338" s="21">
        <f t="shared" si="11"/>
        <v>380688.5</v>
      </c>
      <c r="I338" s="21"/>
      <c r="J338" s="21">
        <f>G338/E338*100</f>
        <v>100</v>
      </c>
      <c r="K338" s="21"/>
    </row>
    <row r="339" spans="1:11" ht="31.5" customHeight="1">
      <c r="A339" s="253"/>
      <c r="B339" s="253"/>
      <c r="C339" s="20" t="s">
        <v>27</v>
      </c>
      <c r="D339" s="21"/>
      <c r="E339" s="21"/>
      <c r="F339" s="21"/>
      <c r="G339" s="21"/>
      <c r="H339" s="21"/>
      <c r="I339" s="21"/>
      <c r="J339" s="21"/>
      <c r="K339" s="21"/>
    </row>
    <row r="340" spans="1:11" ht="29.25" customHeight="1">
      <c r="A340" s="253"/>
      <c r="B340" s="253"/>
      <c r="C340" s="20" t="s">
        <v>28</v>
      </c>
      <c r="D340" s="21"/>
      <c r="E340" s="21"/>
      <c r="F340" s="21"/>
      <c r="G340" s="21"/>
      <c r="H340" s="21"/>
      <c r="I340" s="21"/>
      <c r="J340" s="21"/>
      <c r="K340" s="21"/>
    </row>
    <row r="341" spans="1:11" ht="24" customHeight="1">
      <c r="A341" s="253" t="s">
        <v>71</v>
      </c>
      <c r="B341" s="253" t="s">
        <v>31</v>
      </c>
      <c r="C341" s="20" t="s">
        <v>22</v>
      </c>
      <c r="D341" s="21">
        <f>D342+D344+D346+D347</f>
        <v>421921.7</v>
      </c>
      <c r="E341" s="21">
        <f>E342+E344</f>
        <v>421921.7</v>
      </c>
      <c r="F341" s="21">
        <f>F342+F344</f>
        <v>421921.7</v>
      </c>
      <c r="G341" s="21">
        <f>G342+G344</f>
        <v>421921.7</v>
      </c>
      <c r="H341" s="21">
        <f>H342+H344+H346+H347</f>
        <v>421921.7</v>
      </c>
      <c r="I341" s="21">
        <f>H341/D341*100</f>
        <v>100</v>
      </c>
      <c r="J341" s="21">
        <f>G341/E341*100</f>
        <v>100</v>
      </c>
      <c r="K341" s="21">
        <f>G341/F341*100</f>
        <v>100</v>
      </c>
    </row>
    <row r="342" spans="1:11" ht="26.25" customHeight="1">
      <c r="A342" s="253"/>
      <c r="B342" s="253"/>
      <c r="C342" s="20" t="s">
        <v>23</v>
      </c>
      <c r="D342" s="29">
        <v>46411.4</v>
      </c>
      <c r="E342" s="29">
        <v>46411.4</v>
      </c>
      <c r="F342" s="29">
        <v>46411.4</v>
      </c>
      <c r="G342" s="29">
        <v>46411.4</v>
      </c>
      <c r="H342" s="29">
        <v>46411.4</v>
      </c>
      <c r="I342" s="21">
        <f>H342/D342*100</f>
        <v>100</v>
      </c>
      <c r="J342" s="21">
        <f>G342/E342*100</f>
        <v>100</v>
      </c>
      <c r="K342" s="21">
        <f>G342/F342*100</f>
        <v>100</v>
      </c>
    </row>
    <row r="343" spans="1:11" ht="60">
      <c r="A343" s="253"/>
      <c r="B343" s="253"/>
      <c r="C343" s="20" t="s">
        <v>24</v>
      </c>
      <c r="D343" s="29"/>
      <c r="E343" s="29">
        <v>46411.4</v>
      </c>
      <c r="F343" s="29"/>
      <c r="G343" s="29">
        <v>46411.4</v>
      </c>
      <c r="H343" s="29">
        <v>46411.4</v>
      </c>
      <c r="I343" s="21"/>
      <c r="J343" s="21">
        <f>G343/E343*100</f>
        <v>100</v>
      </c>
      <c r="K343" s="21"/>
    </row>
    <row r="344" spans="1:11" ht="29.25" customHeight="1">
      <c r="A344" s="253"/>
      <c r="B344" s="253"/>
      <c r="C344" s="20" t="s">
        <v>25</v>
      </c>
      <c r="D344" s="29">
        <v>375510.3</v>
      </c>
      <c r="E344" s="29">
        <v>375510.3</v>
      </c>
      <c r="F344" s="29">
        <v>375510.3</v>
      </c>
      <c r="G344" s="29">
        <v>375510.3</v>
      </c>
      <c r="H344" s="29">
        <v>375510.3</v>
      </c>
      <c r="I344" s="21">
        <f>H344/D344*100</f>
        <v>100</v>
      </c>
      <c r="J344" s="21">
        <f>G344/E344*100</f>
        <v>100</v>
      </c>
      <c r="K344" s="21">
        <f>G344/F344*100</f>
        <v>100</v>
      </c>
    </row>
    <row r="345" spans="1:11" ht="60">
      <c r="A345" s="253"/>
      <c r="B345" s="253"/>
      <c r="C345" s="20" t="s">
        <v>26</v>
      </c>
      <c r="D345" s="29"/>
      <c r="E345" s="29">
        <v>375510.3</v>
      </c>
      <c r="F345" s="29"/>
      <c r="G345" s="29">
        <v>375510.3</v>
      </c>
      <c r="H345" s="29">
        <v>375510.3</v>
      </c>
      <c r="I345" s="21"/>
      <c r="J345" s="21">
        <f>G345/E345*100</f>
        <v>100</v>
      </c>
      <c r="K345" s="21"/>
    </row>
    <row r="346" spans="1:11" ht="31.5" customHeight="1">
      <c r="A346" s="253"/>
      <c r="B346" s="253"/>
      <c r="C346" s="20" t="s">
        <v>27</v>
      </c>
      <c r="D346" s="21"/>
      <c r="E346" s="21"/>
      <c r="F346" s="21"/>
      <c r="G346" s="21"/>
      <c r="H346" s="21"/>
      <c r="I346" s="21"/>
      <c r="J346" s="21"/>
      <c r="K346" s="21"/>
    </row>
    <row r="347" spans="1:11" ht="30.75" customHeight="1">
      <c r="A347" s="253"/>
      <c r="B347" s="253"/>
      <c r="C347" s="20" t="s">
        <v>28</v>
      </c>
      <c r="D347" s="21"/>
      <c r="E347" s="21"/>
      <c r="F347" s="21"/>
      <c r="G347" s="21"/>
      <c r="H347" s="21"/>
      <c r="I347" s="21"/>
      <c r="J347" s="21"/>
      <c r="K347" s="21"/>
    </row>
    <row r="348" spans="1:11" ht="26.25" customHeight="1">
      <c r="A348" s="253" t="s">
        <v>72</v>
      </c>
      <c r="B348" s="253" t="s">
        <v>31</v>
      </c>
      <c r="C348" s="20" t="s">
        <v>22</v>
      </c>
      <c r="D348" s="21">
        <f>D349+D351+D353+D354</f>
        <v>5818.2</v>
      </c>
      <c r="E348" s="21">
        <f>E349+E351</f>
        <v>5818.2</v>
      </c>
      <c r="F348" s="21">
        <f>F349+F351</f>
        <v>5818.2</v>
      </c>
      <c r="G348" s="21">
        <f>G349+G351</f>
        <v>5818.2</v>
      </c>
      <c r="H348" s="21">
        <f>H349+H351+H353+H354</f>
        <v>5818.2</v>
      </c>
      <c r="I348" s="21">
        <f>H348/D348*100</f>
        <v>100</v>
      </c>
      <c r="J348" s="21">
        <f>G348/E348*100</f>
        <v>100</v>
      </c>
      <c r="K348" s="21">
        <f>G348/F348*100</f>
        <v>100</v>
      </c>
    </row>
    <row r="349" spans="1:11" ht="26.25" customHeight="1">
      <c r="A349" s="253"/>
      <c r="B349" s="253"/>
      <c r="C349" s="20" t="s">
        <v>23</v>
      </c>
      <c r="D349" s="29">
        <v>640</v>
      </c>
      <c r="E349" s="29">
        <v>640</v>
      </c>
      <c r="F349" s="29">
        <v>640</v>
      </c>
      <c r="G349" s="29">
        <v>640</v>
      </c>
      <c r="H349" s="29">
        <v>640</v>
      </c>
      <c r="I349" s="21">
        <f>H349/D349*100</f>
        <v>100</v>
      </c>
      <c r="J349" s="21">
        <f>G349/E349*100</f>
        <v>100</v>
      </c>
      <c r="K349" s="21">
        <f>G349/F349*100</f>
        <v>100</v>
      </c>
    </row>
    <row r="350" spans="1:11" ht="60">
      <c r="A350" s="253"/>
      <c r="B350" s="253"/>
      <c r="C350" s="20" t="s">
        <v>24</v>
      </c>
      <c r="D350" s="29"/>
      <c r="E350" s="29">
        <v>640</v>
      </c>
      <c r="F350" s="29"/>
      <c r="G350" s="29">
        <v>640</v>
      </c>
      <c r="H350" s="29">
        <v>640</v>
      </c>
      <c r="I350" s="21"/>
      <c r="J350" s="21">
        <f>G350/E350*100</f>
        <v>100</v>
      </c>
      <c r="K350" s="21"/>
    </row>
    <row r="351" spans="1:11" ht="31.5" customHeight="1">
      <c r="A351" s="253"/>
      <c r="B351" s="253"/>
      <c r="C351" s="20" t="s">
        <v>25</v>
      </c>
      <c r="D351" s="30">
        <v>5178.2</v>
      </c>
      <c r="E351" s="30">
        <v>5178.2</v>
      </c>
      <c r="F351" s="30">
        <v>5178.2</v>
      </c>
      <c r="G351" s="30">
        <v>5178.2</v>
      </c>
      <c r="H351" s="30">
        <v>5178.2</v>
      </c>
      <c r="I351" s="21">
        <f>H351/D351*100</f>
        <v>100</v>
      </c>
      <c r="J351" s="21">
        <f>G351/E351*100</f>
        <v>100</v>
      </c>
      <c r="K351" s="21">
        <f>G351/F351*100</f>
        <v>100</v>
      </c>
    </row>
    <row r="352" spans="1:11" ht="60">
      <c r="A352" s="253"/>
      <c r="B352" s="253"/>
      <c r="C352" s="20" t="s">
        <v>26</v>
      </c>
      <c r="D352" s="30"/>
      <c r="E352" s="30">
        <v>5178.2</v>
      </c>
      <c r="F352" s="30"/>
      <c r="G352" s="30">
        <v>5178.2</v>
      </c>
      <c r="H352" s="30">
        <v>5178.2</v>
      </c>
      <c r="I352" s="21"/>
      <c r="J352" s="21">
        <f>G352/E352*100</f>
        <v>100</v>
      </c>
      <c r="K352" s="21"/>
    </row>
    <row r="353" spans="1:11" ht="33.75" customHeight="1">
      <c r="A353" s="253"/>
      <c r="B353" s="253"/>
      <c r="C353" s="20" t="s">
        <v>27</v>
      </c>
      <c r="D353" s="21"/>
      <c r="E353" s="21"/>
      <c r="F353" s="21"/>
      <c r="G353" s="21"/>
      <c r="H353" s="21"/>
      <c r="I353" s="21"/>
      <c r="J353" s="21"/>
      <c r="K353" s="21"/>
    </row>
    <row r="354" spans="1:11" ht="34.5" customHeight="1">
      <c r="A354" s="253"/>
      <c r="B354" s="253"/>
      <c r="C354" s="20" t="s">
        <v>28</v>
      </c>
      <c r="D354" s="21"/>
      <c r="E354" s="21"/>
      <c r="F354" s="21"/>
      <c r="G354" s="21"/>
      <c r="H354" s="21"/>
      <c r="I354" s="21"/>
      <c r="J354" s="21"/>
      <c r="K354" s="21"/>
    </row>
    <row r="355" spans="1:11" ht="24.75" customHeight="1">
      <c r="A355" s="252" t="s">
        <v>73</v>
      </c>
      <c r="B355" s="253" t="s">
        <v>31</v>
      </c>
      <c r="C355" s="20" t="s">
        <v>22</v>
      </c>
      <c r="D355" s="21">
        <f>D356+D358+D360+D361</f>
        <v>87113.600000000006</v>
      </c>
      <c r="E355" s="21">
        <f>E356+E358</f>
        <v>67697.350000000006</v>
      </c>
      <c r="F355" s="21">
        <f>F356+F358</f>
        <v>67697.350000000006</v>
      </c>
      <c r="G355" s="21">
        <f>G356+G358</f>
        <v>67697.350000000006</v>
      </c>
      <c r="H355" s="21">
        <f>H356+H358+H360+H361</f>
        <v>87044.35</v>
      </c>
      <c r="I355" s="21">
        <f>H355/D355*100</f>
        <v>99.920506097784951</v>
      </c>
      <c r="J355" s="21">
        <f>G355/E355*100</f>
        <v>100</v>
      </c>
      <c r="K355" s="21">
        <f>G355/F355*100</f>
        <v>100</v>
      </c>
    </row>
    <row r="356" spans="1:11" ht="24.75" customHeight="1">
      <c r="A356" s="252"/>
      <c r="B356" s="253"/>
      <c r="C356" s="20" t="s">
        <v>23</v>
      </c>
      <c r="D356" s="21">
        <f>D364+D371+D378</f>
        <v>7446.7000000000007</v>
      </c>
      <c r="E356" s="21">
        <f>E364+E371+E378</f>
        <v>7446.75</v>
      </c>
      <c r="F356" s="21">
        <f>F364+F371+F378</f>
        <v>7446.75</v>
      </c>
      <c r="G356" s="21">
        <f>G364+G371+G378</f>
        <v>7446.75</v>
      </c>
      <c r="H356" s="21">
        <f>H364+H371+H378</f>
        <v>7446.75</v>
      </c>
      <c r="I356" s="21">
        <f>H356/D356*100</f>
        <v>100.00067143835523</v>
      </c>
      <c r="J356" s="21">
        <f>G356/E356*100</f>
        <v>100</v>
      </c>
      <c r="K356" s="21">
        <f>G356/F356*100</f>
        <v>100</v>
      </c>
    </row>
    <row r="357" spans="1:11" ht="60">
      <c r="A357" s="252"/>
      <c r="B357" s="253"/>
      <c r="C357" s="20" t="s">
        <v>24</v>
      </c>
      <c r="D357" s="21"/>
      <c r="E357" s="21">
        <f>E365+E372+E379</f>
        <v>7446.75</v>
      </c>
      <c r="F357" s="21"/>
      <c r="G357" s="21">
        <f t="shared" ref="G357:H359" si="12">G365+G372+G379</f>
        <v>7446.75</v>
      </c>
      <c r="H357" s="21">
        <f t="shared" si="12"/>
        <v>7446.75</v>
      </c>
      <c r="I357" s="21"/>
      <c r="J357" s="21">
        <f>G357/E357*100</f>
        <v>100</v>
      </c>
      <c r="K357" s="21"/>
    </row>
    <row r="358" spans="1:11" ht="30">
      <c r="A358" s="252"/>
      <c r="B358" s="253"/>
      <c r="C358" s="20" t="s">
        <v>25</v>
      </c>
      <c r="D358" s="21">
        <f>D366+D373+D380</f>
        <v>60250.600000000006</v>
      </c>
      <c r="E358" s="21">
        <f>E366+E373+E380</f>
        <v>60250.600000000006</v>
      </c>
      <c r="F358" s="21">
        <f>F366+F373+F380</f>
        <v>60250.600000000006</v>
      </c>
      <c r="G358" s="21">
        <f t="shared" si="12"/>
        <v>60250.600000000006</v>
      </c>
      <c r="H358" s="21">
        <f t="shared" si="12"/>
        <v>60250.600000000006</v>
      </c>
      <c r="I358" s="21">
        <f>H358/D358*100</f>
        <v>100</v>
      </c>
      <c r="J358" s="21">
        <f>G358/E358*100</f>
        <v>100</v>
      </c>
      <c r="K358" s="21">
        <f>G358/F358*100</f>
        <v>100</v>
      </c>
    </row>
    <row r="359" spans="1:11" ht="60">
      <c r="A359" s="252"/>
      <c r="B359" s="253"/>
      <c r="C359" s="20" t="s">
        <v>26</v>
      </c>
      <c r="D359" s="21"/>
      <c r="E359" s="21">
        <f>E367+E374+E381</f>
        <v>60250.600000000006</v>
      </c>
      <c r="F359" s="21"/>
      <c r="G359" s="21">
        <f t="shared" si="12"/>
        <v>60250.600000000006</v>
      </c>
      <c r="H359" s="21">
        <f t="shared" si="12"/>
        <v>60250.600000000006</v>
      </c>
      <c r="I359" s="21"/>
      <c r="J359" s="21">
        <f>G359/E359*100</f>
        <v>100</v>
      </c>
      <c r="K359" s="21"/>
    </row>
    <row r="360" spans="1:11" ht="34.5" customHeight="1">
      <c r="A360" s="252"/>
      <c r="B360" s="253"/>
      <c r="C360" s="20" t="s">
        <v>27</v>
      </c>
      <c r="D360" s="21">
        <f>D368+D375+D382</f>
        <v>2139.9</v>
      </c>
      <c r="E360" s="21"/>
      <c r="F360" s="21"/>
      <c r="G360" s="21"/>
      <c r="H360" s="21">
        <f>H368+H375+H382</f>
        <v>2070.6</v>
      </c>
      <c r="I360" s="21">
        <f>H360/D360*100</f>
        <v>96.761530912659467</v>
      </c>
      <c r="J360" s="21"/>
      <c r="K360" s="21"/>
    </row>
    <row r="361" spans="1:11" ht="32.25" customHeight="1">
      <c r="A361" s="252"/>
      <c r="B361" s="253"/>
      <c r="C361" s="20" t="s">
        <v>28</v>
      </c>
      <c r="D361" s="21">
        <f>D369+D376+D383</f>
        <v>17276.400000000001</v>
      </c>
      <c r="E361" s="21"/>
      <c r="F361" s="21"/>
      <c r="G361" s="21"/>
      <c r="H361" s="21">
        <f>H369+H376+H383</f>
        <v>17276.400000000001</v>
      </c>
      <c r="I361" s="21">
        <f>H361/D361*100</f>
        <v>100</v>
      </c>
      <c r="J361" s="21"/>
      <c r="K361" s="21"/>
    </row>
    <row r="362" spans="1:11" ht="25.5" customHeight="1">
      <c r="A362" s="260" t="s">
        <v>60</v>
      </c>
      <c r="B362" s="260"/>
      <c r="C362" s="260"/>
      <c r="D362" s="260"/>
      <c r="E362" s="260"/>
      <c r="F362" s="260"/>
      <c r="G362" s="260"/>
      <c r="H362" s="260"/>
      <c r="I362" s="260"/>
      <c r="J362" s="260"/>
      <c r="K362" s="260"/>
    </row>
    <row r="363" spans="1:11" ht="20.25" customHeight="1">
      <c r="A363" s="253" t="s">
        <v>74</v>
      </c>
      <c r="B363" s="253" t="s">
        <v>31</v>
      </c>
      <c r="C363" s="20" t="s">
        <v>22</v>
      </c>
      <c r="D363" s="21">
        <f>D364+D366+D368+D369</f>
        <v>57588.000000000007</v>
      </c>
      <c r="E363" s="21">
        <f>E364+E366</f>
        <v>40311.600000000006</v>
      </c>
      <c r="F363" s="21">
        <f>F364+F366</f>
        <v>40311.600000000006</v>
      </c>
      <c r="G363" s="21">
        <f>G364+G366</f>
        <v>40311.600000000006</v>
      </c>
      <c r="H363" s="21">
        <f>H364+H366+H369</f>
        <v>57588.000000000007</v>
      </c>
      <c r="I363" s="21">
        <f>H363/D363*100</f>
        <v>100</v>
      </c>
      <c r="J363" s="21">
        <f>G363/E363*100</f>
        <v>100</v>
      </c>
      <c r="K363" s="21">
        <f>G363/F363*100</f>
        <v>100</v>
      </c>
    </row>
    <row r="364" spans="1:11" ht="17.25" customHeight="1">
      <c r="A364" s="253"/>
      <c r="B364" s="253"/>
      <c r="C364" s="20" t="s">
        <v>23</v>
      </c>
      <c r="D364" s="21">
        <v>4434.3</v>
      </c>
      <c r="E364" s="21">
        <v>4434.3</v>
      </c>
      <c r="F364" s="21">
        <v>4434.3</v>
      </c>
      <c r="G364" s="21">
        <v>4434.3</v>
      </c>
      <c r="H364" s="21">
        <v>4434.3</v>
      </c>
      <c r="I364" s="21">
        <f>H364/D364*100</f>
        <v>100</v>
      </c>
      <c r="J364" s="21">
        <f>G364/E364*100</f>
        <v>100</v>
      </c>
      <c r="K364" s="21">
        <f>G364/F364*100</f>
        <v>100</v>
      </c>
    </row>
    <row r="365" spans="1:11" ht="60">
      <c r="A365" s="253"/>
      <c r="B365" s="253"/>
      <c r="C365" s="20" t="s">
        <v>24</v>
      </c>
      <c r="D365" s="21"/>
      <c r="E365" s="21">
        <v>4434.3</v>
      </c>
      <c r="F365" s="21"/>
      <c r="G365" s="21">
        <v>4434.3</v>
      </c>
      <c r="H365" s="21">
        <v>4434.3</v>
      </c>
      <c r="I365" s="21"/>
      <c r="J365" s="21">
        <f>G365/E365*100</f>
        <v>100</v>
      </c>
      <c r="K365" s="21"/>
    </row>
    <row r="366" spans="1:11" ht="37.5" customHeight="1">
      <c r="A366" s="253"/>
      <c r="B366" s="253"/>
      <c r="C366" s="20" t="s">
        <v>25</v>
      </c>
      <c r="D366" s="21">
        <v>35877.300000000003</v>
      </c>
      <c r="E366" s="21">
        <v>35877.300000000003</v>
      </c>
      <c r="F366" s="21">
        <v>35877.300000000003</v>
      </c>
      <c r="G366" s="21">
        <v>35877.300000000003</v>
      </c>
      <c r="H366" s="21">
        <v>35877.300000000003</v>
      </c>
      <c r="I366" s="21">
        <f>H366/D366*100</f>
        <v>100</v>
      </c>
      <c r="J366" s="21">
        <f>G366/E366*100</f>
        <v>100</v>
      </c>
      <c r="K366" s="21">
        <f>G366/F366*100</f>
        <v>100</v>
      </c>
    </row>
    <row r="367" spans="1:11" ht="60">
      <c r="A367" s="253"/>
      <c r="B367" s="253"/>
      <c r="C367" s="20" t="s">
        <v>26</v>
      </c>
      <c r="D367" s="21"/>
      <c r="E367" s="21">
        <v>35877.300000000003</v>
      </c>
      <c r="F367" s="21"/>
      <c r="G367" s="21">
        <v>35877.300000000003</v>
      </c>
      <c r="H367" s="21">
        <v>35877.300000000003</v>
      </c>
      <c r="I367" s="21"/>
      <c r="J367" s="21">
        <f>G367/E367*100</f>
        <v>100</v>
      </c>
      <c r="K367" s="21"/>
    </row>
    <row r="368" spans="1:11" ht="30">
      <c r="A368" s="253"/>
      <c r="B368" s="253"/>
      <c r="C368" s="20" t="s">
        <v>27</v>
      </c>
      <c r="D368" s="31">
        <v>0</v>
      </c>
      <c r="E368" s="21"/>
      <c r="F368" s="21"/>
      <c r="G368" s="21"/>
      <c r="H368" s="21">
        <v>0</v>
      </c>
      <c r="I368" s="21"/>
      <c r="J368" s="21"/>
      <c r="K368" s="21"/>
    </row>
    <row r="369" spans="1:11" ht="45.75" customHeight="1">
      <c r="A369" s="253"/>
      <c r="B369" s="253"/>
      <c r="C369" s="20" t="s">
        <v>28</v>
      </c>
      <c r="D369" s="21">
        <v>17276.400000000001</v>
      </c>
      <c r="E369" s="21"/>
      <c r="F369" s="21"/>
      <c r="G369" s="21"/>
      <c r="H369" s="21">
        <v>17276.400000000001</v>
      </c>
      <c r="I369" s="21">
        <f>H369/D369*100</f>
        <v>100</v>
      </c>
      <c r="J369" s="21"/>
      <c r="K369" s="21"/>
    </row>
    <row r="370" spans="1:11" ht="19.5" customHeight="1">
      <c r="A370" s="253" t="s">
        <v>75</v>
      </c>
      <c r="B370" s="253" t="s">
        <v>31</v>
      </c>
      <c r="C370" s="20" t="s">
        <v>22</v>
      </c>
      <c r="D370" s="21">
        <f>D371+D373+D375+D376</f>
        <v>4593</v>
      </c>
      <c r="E370" s="21">
        <f>E371+E373</f>
        <v>3180.2200000000003</v>
      </c>
      <c r="F370" s="21">
        <f>F371+F373</f>
        <v>3180.2200000000003</v>
      </c>
      <c r="G370" s="21">
        <f>G371+G373</f>
        <v>3180.2200000000003</v>
      </c>
      <c r="H370" s="21">
        <f>H371+H373+H375+H376</f>
        <v>4593.0200000000004</v>
      </c>
      <c r="I370" s="21">
        <f>H370/D370*100</f>
        <v>100.00043544524277</v>
      </c>
      <c r="J370" s="21">
        <f>G370/E370*100</f>
        <v>100</v>
      </c>
      <c r="K370" s="21">
        <f>G370/F370*100</f>
        <v>100</v>
      </c>
    </row>
    <row r="371" spans="1:11" ht="18" customHeight="1">
      <c r="A371" s="253"/>
      <c r="B371" s="253"/>
      <c r="C371" s="20" t="s">
        <v>23</v>
      </c>
      <c r="D371" s="21">
        <v>349.8</v>
      </c>
      <c r="E371" s="21">
        <v>349.82</v>
      </c>
      <c r="F371" s="21">
        <v>349.82</v>
      </c>
      <c r="G371" s="21">
        <v>349.82</v>
      </c>
      <c r="H371" s="21">
        <v>349.82</v>
      </c>
      <c r="I371" s="21">
        <f>H371/D371*100</f>
        <v>100.00571755288736</v>
      </c>
      <c r="J371" s="21">
        <f>G371/E371*100</f>
        <v>100</v>
      </c>
      <c r="K371" s="21">
        <f>G371/F371*100</f>
        <v>100</v>
      </c>
    </row>
    <row r="372" spans="1:11" ht="60">
      <c r="A372" s="253"/>
      <c r="B372" s="253"/>
      <c r="C372" s="20" t="s">
        <v>24</v>
      </c>
      <c r="D372" s="21"/>
      <c r="E372" s="21">
        <v>349.82</v>
      </c>
      <c r="F372" s="21"/>
      <c r="G372" s="21">
        <v>349.82</v>
      </c>
      <c r="H372" s="21">
        <v>349.82</v>
      </c>
      <c r="I372" s="21"/>
      <c r="J372" s="21">
        <f>G372/E372*100</f>
        <v>100</v>
      </c>
      <c r="K372" s="21"/>
    </row>
    <row r="373" spans="1:11" ht="30">
      <c r="A373" s="253"/>
      <c r="B373" s="253"/>
      <c r="C373" s="20" t="s">
        <v>25</v>
      </c>
      <c r="D373" s="21">
        <v>2830.4</v>
      </c>
      <c r="E373" s="21">
        <v>2830.4</v>
      </c>
      <c r="F373" s="21">
        <v>2830.4</v>
      </c>
      <c r="G373" s="21">
        <v>2830.4</v>
      </c>
      <c r="H373" s="21">
        <v>2830.4</v>
      </c>
      <c r="I373" s="21">
        <f>H373/D373*100</f>
        <v>100</v>
      </c>
      <c r="J373" s="21">
        <f>G373/E373*100</f>
        <v>100</v>
      </c>
      <c r="K373" s="21">
        <f>G373/F373*100</f>
        <v>100</v>
      </c>
    </row>
    <row r="374" spans="1:11" ht="60">
      <c r="A374" s="253"/>
      <c r="B374" s="253"/>
      <c r="C374" s="20" t="s">
        <v>26</v>
      </c>
      <c r="D374" s="21"/>
      <c r="E374" s="21">
        <v>2830.4</v>
      </c>
      <c r="F374" s="21"/>
      <c r="G374" s="21">
        <v>2830.4</v>
      </c>
      <c r="H374" s="21">
        <v>2830.4</v>
      </c>
      <c r="I374" s="21"/>
      <c r="J374" s="21">
        <f>G374/E374*100</f>
        <v>100</v>
      </c>
      <c r="K374" s="21"/>
    </row>
    <row r="375" spans="1:11" ht="30">
      <c r="A375" s="253"/>
      <c r="B375" s="253"/>
      <c r="C375" s="20" t="s">
        <v>27</v>
      </c>
      <c r="D375" s="21">
        <v>1412.8</v>
      </c>
      <c r="E375" s="21"/>
      <c r="F375" s="21"/>
      <c r="G375" s="21"/>
      <c r="H375" s="21">
        <v>1412.8</v>
      </c>
      <c r="I375" s="21">
        <f>H375/D375*100</f>
        <v>100</v>
      </c>
      <c r="J375" s="21"/>
      <c r="K375" s="21"/>
    </row>
    <row r="376" spans="1:11" ht="27.75" customHeight="1">
      <c r="A376" s="253"/>
      <c r="B376" s="253"/>
      <c r="C376" s="20" t="s">
        <v>28</v>
      </c>
      <c r="D376" s="21">
        <v>0</v>
      </c>
      <c r="E376" s="21"/>
      <c r="F376" s="21"/>
      <c r="G376" s="21"/>
      <c r="H376" s="21">
        <v>0</v>
      </c>
      <c r="I376" s="21"/>
      <c r="J376" s="21"/>
      <c r="K376" s="21"/>
    </row>
    <row r="377" spans="1:11" ht="23.25" customHeight="1">
      <c r="A377" s="256" t="s">
        <v>76</v>
      </c>
      <c r="B377" s="253" t="s">
        <v>31</v>
      </c>
      <c r="C377" s="20" t="s">
        <v>22</v>
      </c>
      <c r="D377" s="21">
        <f>D378+D380+D382+D383</f>
        <v>24932.599999999995</v>
      </c>
      <c r="E377" s="21">
        <f>E378+E380</f>
        <v>24205.53</v>
      </c>
      <c r="F377" s="21">
        <f>F378+F380</f>
        <v>24205.53</v>
      </c>
      <c r="G377" s="21">
        <f>G378+G380</f>
        <v>24205.53</v>
      </c>
      <c r="H377" s="21">
        <f>H378+H380+H382+H383</f>
        <v>24863.329999999998</v>
      </c>
      <c r="I377" s="21">
        <f>H377/D377*100</f>
        <v>99.722170972943076</v>
      </c>
      <c r="J377" s="21">
        <f>G377/E377*100</f>
        <v>100</v>
      </c>
      <c r="K377" s="21">
        <f>G377/F377*100</f>
        <v>100</v>
      </c>
    </row>
    <row r="378" spans="1:11" ht="23.25" customHeight="1">
      <c r="A378" s="256"/>
      <c r="B378" s="253"/>
      <c r="C378" s="20" t="s">
        <v>23</v>
      </c>
      <c r="D378" s="21">
        <f>D385+D392</f>
        <v>2662.6</v>
      </c>
      <c r="E378" s="21">
        <f>E385+E392</f>
        <v>2662.63</v>
      </c>
      <c r="F378" s="21">
        <f>F385+F392</f>
        <v>2662.63</v>
      </c>
      <c r="G378" s="21">
        <f>G385+G392</f>
        <v>2662.63</v>
      </c>
      <c r="H378" s="21">
        <f>H385+H392</f>
        <v>2662.63</v>
      </c>
      <c r="I378" s="21">
        <f>H378/D378*100</f>
        <v>100.00112671824533</v>
      </c>
      <c r="J378" s="21">
        <f>G378/E378*100</f>
        <v>100</v>
      </c>
      <c r="K378" s="21">
        <f>G378/F378*100</f>
        <v>100</v>
      </c>
    </row>
    <row r="379" spans="1:11" ht="60">
      <c r="A379" s="256"/>
      <c r="B379" s="253"/>
      <c r="C379" s="20" t="s">
        <v>24</v>
      </c>
      <c r="D379" s="21"/>
      <c r="E379" s="21">
        <f>E386+E393</f>
        <v>2662.63</v>
      </c>
      <c r="F379" s="21"/>
      <c r="G379" s="21">
        <f t="shared" ref="G379:H381" si="13">G386+G393</f>
        <v>2662.63</v>
      </c>
      <c r="H379" s="21">
        <f t="shared" si="13"/>
        <v>2662.63</v>
      </c>
      <c r="I379" s="21"/>
      <c r="J379" s="21">
        <f>G379/E379*100</f>
        <v>100</v>
      </c>
      <c r="K379" s="21"/>
    </row>
    <row r="380" spans="1:11" ht="36" customHeight="1">
      <c r="A380" s="256"/>
      <c r="B380" s="253"/>
      <c r="C380" s="20" t="s">
        <v>25</v>
      </c>
      <c r="D380" s="21">
        <f>D387+D394</f>
        <v>21542.899999999998</v>
      </c>
      <c r="E380" s="21">
        <f>E387+E394</f>
        <v>21542.899999999998</v>
      </c>
      <c r="F380" s="21">
        <f>F387+F394</f>
        <v>21542.899999999998</v>
      </c>
      <c r="G380" s="21">
        <f t="shared" si="13"/>
        <v>21542.899999999998</v>
      </c>
      <c r="H380" s="21">
        <f t="shared" si="13"/>
        <v>21542.899999999998</v>
      </c>
      <c r="I380" s="21">
        <f>H380/D380*100</f>
        <v>100</v>
      </c>
      <c r="J380" s="21">
        <f>G380/E380*100</f>
        <v>100</v>
      </c>
      <c r="K380" s="21">
        <f>G380/F380*100</f>
        <v>100</v>
      </c>
    </row>
    <row r="381" spans="1:11" ht="60">
      <c r="A381" s="256"/>
      <c r="B381" s="253"/>
      <c r="C381" s="20" t="s">
        <v>26</v>
      </c>
      <c r="D381" s="21"/>
      <c r="E381" s="21">
        <f>E388+E395</f>
        <v>21542.899999999998</v>
      </c>
      <c r="F381" s="21"/>
      <c r="G381" s="21">
        <f t="shared" si="13"/>
        <v>21542.899999999998</v>
      </c>
      <c r="H381" s="21">
        <f t="shared" si="13"/>
        <v>21542.899999999998</v>
      </c>
      <c r="I381" s="21"/>
      <c r="J381" s="21">
        <f>G381/E381*100</f>
        <v>100</v>
      </c>
      <c r="K381" s="21"/>
    </row>
    <row r="382" spans="1:11" ht="33" customHeight="1">
      <c r="A382" s="256"/>
      <c r="B382" s="253"/>
      <c r="C382" s="20" t="s">
        <v>27</v>
      </c>
      <c r="D382" s="21">
        <f>D389+D396</f>
        <v>727.1</v>
      </c>
      <c r="E382" s="21"/>
      <c r="F382" s="21"/>
      <c r="G382" s="21"/>
      <c r="H382" s="21">
        <f>H389+H396</f>
        <v>657.80000000000007</v>
      </c>
      <c r="I382" s="21">
        <f>H382/D382*100</f>
        <v>90.468986384266273</v>
      </c>
      <c r="J382" s="21"/>
      <c r="K382" s="21"/>
    </row>
    <row r="383" spans="1:11" ht="33" customHeight="1">
      <c r="A383" s="256"/>
      <c r="B383" s="253"/>
      <c r="C383" s="20" t="s">
        <v>28</v>
      </c>
      <c r="D383" s="21">
        <v>0</v>
      </c>
      <c r="E383" s="21"/>
      <c r="F383" s="21"/>
      <c r="G383" s="21"/>
      <c r="H383" s="21">
        <v>0</v>
      </c>
      <c r="I383" s="21"/>
      <c r="J383" s="21"/>
      <c r="K383" s="21"/>
    </row>
    <row r="384" spans="1:11" ht="24.75" customHeight="1">
      <c r="A384" s="253" t="s">
        <v>77</v>
      </c>
      <c r="B384" s="253" t="s">
        <v>31</v>
      </c>
      <c r="C384" s="20" t="s">
        <v>22</v>
      </c>
      <c r="D384" s="21">
        <f>D385+D387+D389+D390</f>
        <v>20374.3</v>
      </c>
      <c r="E384" s="21">
        <f>E385+E387</f>
        <v>19692.829999999998</v>
      </c>
      <c r="F384" s="21">
        <f>F385+F387</f>
        <v>19692.829999999998</v>
      </c>
      <c r="G384" s="21">
        <f>G385+G387</f>
        <v>19692.829999999998</v>
      </c>
      <c r="H384" s="21">
        <f>H385+H387+H389+H390</f>
        <v>20305.03</v>
      </c>
      <c r="I384" s="21">
        <f>H384/D384*100</f>
        <v>99.660012859337499</v>
      </c>
      <c r="J384" s="21">
        <f>G384/E384*100</f>
        <v>100</v>
      </c>
      <c r="K384" s="21">
        <f>G384/F384*100</f>
        <v>100</v>
      </c>
    </row>
    <row r="385" spans="1:11" ht="24" customHeight="1">
      <c r="A385" s="253"/>
      <c r="B385" s="253"/>
      <c r="C385" s="20" t="s">
        <v>23</v>
      </c>
      <c r="D385" s="21">
        <v>2166.1999999999998</v>
      </c>
      <c r="E385" s="21">
        <v>2166.23</v>
      </c>
      <c r="F385" s="21">
        <v>2166.23</v>
      </c>
      <c r="G385" s="21">
        <v>2166.23</v>
      </c>
      <c r="H385" s="21">
        <v>2166.23</v>
      </c>
      <c r="I385" s="21">
        <f>H385/D385*100</f>
        <v>100.00138491367372</v>
      </c>
      <c r="J385" s="21">
        <f>G385/E385*100</f>
        <v>100</v>
      </c>
      <c r="K385" s="21">
        <f>G385/F385*100</f>
        <v>100</v>
      </c>
    </row>
    <row r="386" spans="1:11" ht="60">
      <c r="A386" s="253"/>
      <c r="B386" s="253"/>
      <c r="C386" s="20" t="s">
        <v>24</v>
      </c>
      <c r="D386" s="21"/>
      <c r="E386" s="21">
        <v>2166.23</v>
      </c>
      <c r="F386" s="21"/>
      <c r="G386" s="21">
        <v>2166.23</v>
      </c>
      <c r="H386" s="21">
        <v>2166.23</v>
      </c>
      <c r="I386" s="21"/>
      <c r="J386" s="21">
        <f>G386/E386*100</f>
        <v>100</v>
      </c>
      <c r="K386" s="21"/>
    </row>
    <row r="387" spans="1:11" ht="33.75" customHeight="1">
      <c r="A387" s="253"/>
      <c r="B387" s="253"/>
      <c r="C387" s="20" t="s">
        <v>25</v>
      </c>
      <c r="D387" s="21">
        <v>17526.599999999999</v>
      </c>
      <c r="E387" s="21">
        <v>17526.599999999999</v>
      </c>
      <c r="F387" s="21">
        <v>17526.599999999999</v>
      </c>
      <c r="G387" s="21">
        <v>17526.599999999999</v>
      </c>
      <c r="H387" s="21">
        <v>17526.599999999999</v>
      </c>
      <c r="I387" s="21">
        <f>H387/D387*100</f>
        <v>100</v>
      </c>
      <c r="J387" s="21">
        <f>G387/E387*100</f>
        <v>100</v>
      </c>
      <c r="K387" s="21">
        <f>G387/F387*100</f>
        <v>100</v>
      </c>
    </row>
    <row r="388" spans="1:11" ht="60">
      <c r="A388" s="253"/>
      <c r="B388" s="253"/>
      <c r="C388" s="20" t="s">
        <v>26</v>
      </c>
      <c r="D388" s="21"/>
      <c r="E388" s="21">
        <v>17526.599999999999</v>
      </c>
      <c r="F388" s="21"/>
      <c r="G388" s="21">
        <v>17526.599999999999</v>
      </c>
      <c r="H388" s="21">
        <v>17526.599999999999</v>
      </c>
      <c r="I388" s="21"/>
      <c r="J388" s="21">
        <f>G388/E388*100</f>
        <v>100</v>
      </c>
      <c r="K388" s="21"/>
    </row>
    <row r="389" spans="1:11" ht="29.25" customHeight="1">
      <c r="A389" s="253"/>
      <c r="B389" s="253"/>
      <c r="C389" s="20" t="s">
        <v>27</v>
      </c>
      <c r="D389" s="21">
        <v>681.5</v>
      </c>
      <c r="E389" s="21"/>
      <c r="F389" s="21"/>
      <c r="G389" s="21"/>
      <c r="H389" s="21">
        <v>612.20000000000005</v>
      </c>
      <c r="I389" s="21">
        <f>H389/D389*100</f>
        <v>89.831254585473232</v>
      </c>
      <c r="J389" s="21"/>
      <c r="K389" s="21"/>
    </row>
    <row r="390" spans="1:11" ht="30.75" customHeight="1">
      <c r="A390" s="253"/>
      <c r="B390" s="253"/>
      <c r="C390" s="20" t="s">
        <v>28</v>
      </c>
      <c r="D390" s="21"/>
      <c r="E390" s="21"/>
      <c r="F390" s="21"/>
      <c r="G390" s="21"/>
      <c r="H390" s="21"/>
      <c r="I390" s="21"/>
      <c r="J390" s="21"/>
      <c r="K390" s="21"/>
    </row>
    <row r="391" spans="1:11" ht="21.75" customHeight="1">
      <c r="A391" s="253" t="s">
        <v>78</v>
      </c>
      <c r="B391" s="253" t="s">
        <v>31</v>
      </c>
      <c r="C391" s="20" t="s">
        <v>22</v>
      </c>
      <c r="D391" s="21">
        <f>D392+D394+D396+D397</f>
        <v>4558.3</v>
      </c>
      <c r="E391" s="21">
        <f>E392+E394</f>
        <v>4512.7</v>
      </c>
      <c r="F391" s="21">
        <f>F392+F394</f>
        <v>4512.7</v>
      </c>
      <c r="G391" s="21">
        <f>G392+G394</f>
        <v>4512.7</v>
      </c>
      <c r="H391" s="21">
        <f>H392+H394+H396+H397</f>
        <v>4558.3</v>
      </c>
      <c r="I391" s="21">
        <f>H391/D391*100</f>
        <v>100</v>
      </c>
      <c r="J391" s="21">
        <f>G391/E391*100</f>
        <v>100</v>
      </c>
      <c r="K391" s="21">
        <f>G391/F391*100</f>
        <v>100</v>
      </c>
    </row>
    <row r="392" spans="1:11" ht="21.75" customHeight="1">
      <c r="A392" s="253"/>
      <c r="B392" s="253"/>
      <c r="C392" s="20" t="s">
        <v>23</v>
      </c>
      <c r="D392" s="21">
        <v>496.4</v>
      </c>
      <c r="E392" s="21">
        <v>496.4</v>
      </c>
      <c r="F392" s="21">
        <v>496.4</v>
      </c>
      <c r="G392" s="21">
        <v>496.4</v>
      </c>
      <c r="H392" s="21">
        <v>496.4</v>
      </c>
      <c r="I392" s="21">
        <f>H392/D392*100</f>
        <v>100</v>
      </c>
      <c r="J392" s="21">
        <f>G392/E392*100</f>
        <v>100</v>
      </c>
      <c r="K392" s="21">
        <f>G392/F392*100</f>
        <v>100</v>
      </c>
    </row>
    <row r="393" spans="1:11" ht="60">
      <c r="A393" s="253"/>
      <c r="B393" s="253"/>
      <c r="C393" s="20" t="s">
        <v>24</v>
      </c>
      <c r="D393" s="21"/>
      <c r="E393" s="21">
        <v>496.4</v>
      </c>
      <c r="F393" s="21"/>
      <c r="G393" s="21">
        <v>496.4</v>
      </c>
      <c r="H393" s="21">
        <v>496.4</v>
      </c>
      <c r="I393" s="21"/>
      <c r="J393" s="21">
        <f>G393/E393*100</f>
        <v>100</v>
      </c>
      <c r="K393" s="21"/>
    </row>
    <row r="394" spans="1:11" ht="30">
      <c r="A394" s="253"/>
      <c r="B394" s="253"/>
      <c r="C394" s="20" t="s">
        <v>25</v>
      </c>
      <c r="D394" s="21">
        <v>4016.3</v>
      </c>
      <c r="E394" s="21">
        <v>4016.3</v>
      </c>
      <c r="F394" s="21">
        <v>4016.3</v>
      </c>
      <c r="G394" s="21">
        <v>4016.3</v>
      </c>
      <c r="H394" s="21">
        <v>4016.3</v>
      </c>
      <c r="I394" s="21">
        <f>H394/D394*100</f>
        <v>100</v>
      </c>
      <c r="J394" s="21">
        <f>G394/E394*100</f>
        <v>100</v>
      </c>
      <c r="K394" s="21">
        <f>G394/F394*100</f>
        <v>100</v>
      </c>
    </row>
    <row r="395" spans="1:11" ht="60">
      <c r="A395" s="253"/>
      <c r="B395" s="253"/>
      <c r="C395" s="20" t="s">
        <v>26</v>
      </c>
      <c r="D395" s="21" t="s">
        <v>79</v>
      </c>
      <c r="E395" s="21">
        <v>4016.3</v>
      </c>
      <c r="F395" s="21"/>
      <c r="G395" s="21">
        <v>4016.3</v>
      </c>
      <c r="H395" s="21">
        <v>4016.3</v>
      </c>
      <c r="I395" s="21"/>
      <c r="J395" s="21">
        <f>G395/E395*100</f>
        <v>100</v>
      </c>
      <c r="K395" s="21"/>
    </row>
    <row r="396" spans="1:11" ht="30">
      <c r="A396" s="253"/>
      <c r="B396" s="253"/>
      <c r="C396" s="20" t="s">
        <v>27</v>
      </c>
      <c r="D396" s="21">
        <v>45.6</v>
      </c>
      <c r="E396" s="21"/>
      <c r="F396" s="21"/>
      <c r="G396" s="21"/>
      <c r="H396" s="21">
        <v>45.6</v>
      </c>
      <c r="I396" s="21">
        <f>H396/D396*100</f>
        <v>100</v>
      </c>
      <c r="J396" s="21"/>
      <c r="K396" s="21"/>
    </row>
    <row r="397" spans="1:11" ht="35.25" customHeight="1">
      <c r="A397" s="253"/>
      <c r="B397" s="253"/>
      <c r="C397" s="20" t="s">
        <v>28</v>
      </c>
      <c r="D397" s="21">
        <v>0</v>
      </c>
      <c r="E397" s="21"/>
      <c r="F397" s="21"/>
      <c r="G397" s="21"/>
      <c r="H397" s="21">
        <v>0</v>
      </c>
      <c r="I397" s="21"/>
      <c r="J397" s="21"/>
      <c r="K397" s="21"/>
    </row>
    <row r="398" spans="1:11" ht="25.5" customHeight="1">
      <c r="A398" s="252" t="s">
        <v>80</v>
      </c>
      <c r="B398" s="256"/>
      <c r="C398" s="20" t="s">
        <v>22</v>
      </c>
      <c r="D398" s="21">
        <f>D399+D401+D403+D404</f>
        <v>386517.1</v>
      </c>
      <c r="E398" s="21">
        <f>E399+E401</f>
        <v>386517.08</v>
      </c>
      <c r="F398" s="21">
        <f>F399+F401</f>
        <v>386517.08</v>
      </c>
      <c r="G398" s="21">
        <f>G399+G401</f>
        <v>386385.28</v>
      </c>
      <c r="H398" s="21">
        <f>H399+H401+H403+H404</f>
        <v>386385.28</v>
      </c>
      <c r="I398" s="21">
        <f>H398/D398*100</f>
        <v>99.965895428688683</v>
      </c>
      <c r="J398" s="21">
        <f>G398/E398*100</f>
        <v>99.965900601339527</v>
      </c>
      <c r="K398" s="21">
        <f>G398/F398*100</f>
        <v>99.965900601339527</v>
      </c>
    </row>
    <row r="399" spans="1:11" ht="25.5" customHeight="1">
      <c r="A399" s="252"/>
      <c r="B399" s="256"/>
      <c r="C399" s="20" t="s">
        <v>23</v>
      </c>
      <c r="D399" s="21">
        <f>D407+D414</f>
        <v>386517.1</v>
      </c>
      <c r="E399" s="21">
        <f>E407+E414</f>
        <v>386517.08</v>
      </c>
      <c r="F399" s="21">
        <f>F407+F414</f>
        <v>386517.08</v>
      </c>
      <c r="G399" s="21">
        <f>G407+G414</f>
        <v>386385.28</v>
      </c>
      <c r="H399" s="21">
        <f>H407+H414</f>
        <v>386385.28</v>
      </c>
      <c r="I399" s="21">
        <f>H399/D399*100</f>
        <v>99.965895428688683</v>
      </c>
      <c r="J399" s="21">
        <f>G399/E399*100</f>
        <v>99.965900601339527</v>
      </c>
      <c r="K399" s="21">
        <f>G399/F399*100</f>
        <v>99.965900601339527</v>
      </c>
    </row>
    <row r="400" spans="1:11" ht="60">
      <c r="A400" s="252"/>
      <c r="B400" s="256"/>
      <c r="C400" s="20" t="s">
        <v>24</v>
      </c>
      <c r="D400" s="21"/>
      <c r="E400" s="21"/>
      <c r="F400" s="21"/>
      <c r="G400" s="21"/>
      <c r="H400" s="21"/>
      <c r="I400" s="21"/>
      <c r="J400" s="21"/>
      <c r="K400" s="21"/>
    </row>
    <row r="401" spans="1:11" ht="32.25" customHeight="1">
      <c r="A401" s="252"/>
      <c r="B401" s="256"/>
      <c r="C401" s="20" t="s">
        <v>25</v>
      </c>
      <c r="D401" s="21"/>
      <c r="E401" s="21"/>
      <c r="F401" s="21"/>
      <c r="G401" s="21"/>
      <c r="H401" s="21"/>
      <c r="I401" s="21"/>
      <c r="J401" s="21"/>
      <c r="K401" s="21"/>
    </row>
    <row r="402" spans="1:11" ht="60">
      <c r="A402" s="252"/>
      <c r="B402" s="256"/>
      <c r="C402" s="20" t="s">
        <v>26</v>
      </c>
      <c r="D402" s="21"/>
      <c r="E402" s="21"/>
      <c r="F402" s="21"/>
      <c r="G402" s="21"/>
      <c r="H402" s="21"/>
      <c r="I402" s="21"/>
      <c r="J402" s="21"/>
      <c r="K402" s="21"/>
    </row>
    <row r="403" spans="1:11" ht="32.25" customHeight="1">
      <c r="A403" s="252"/>
      <c r="B403" s="256"/>
      <c r="C403" s="20" t="s">
        <v>27</v>
      </c>
      <c r="D403" s="21"/>
      <c r="E403" s="21"/>
      <c r="F403" s="21"/>
      <c r="G403" s="21"/>
      <c r="H403" s="21"/>
      <c r="I403" s="21"/>
      <c r="J403" s="21"/>
      <c r="K403" s="21"/>
    </row>
    <row r="404" spans="1:11" ht="32.25" customHeight="1">
      <c r="A404" s="252"/>
      <c r="B404" s="256"/>
      <c r="C404" s="20" t="s">
        <v>28</v>
      </c>
      <c r="D404" s="21"/>
      <c r="E404" s="21"/>
      <c r="F404" s="21"/>
      <c r="G404" s="21"/>
      <c r="H404" s="21"/>
      <c r="I404" s="21"/>
      <c r="J404" s="21"/>
      <c r="K404" s="21"/>
    </row>
    <row r="405" spans="1:11" ht="22.5" customHeight="1">
      <c r="A405" s="252"/>
      <c r="B405" s="264" t="s">
        <v>30</v>
      </c>
      <c r="C405" s="264"/>
      <c r="D405" s="264"/>
      <c r="E405" s="264"/>
      <c r="F405" s="264"/>
      <c r="G405" s="264"/>
      <c r="H405" s="264"/>
      <c r="I405" s="264"/>
      <c r="J405" s="264"/>
      <c r="K405" s="264"/>
    </row>
    <row r="406" spans="1:11" ht="21.75" customHeight="1">
      <c r="A406" s="252"/>
      <c r="B406" s="253" t="s">
        <v>31</v>
      </c>
      <c r="C406" s="20" t="s">
        <v>22</v>
      </c>
      <c r="D406" s="21">
        <f>D407+D409+D411+D412</f>
        <v>67187.899999999994</v>
      </c>
      <c r="E406" s="21">
        <f>E407+E409</f>
        <v>67187.88</v>
      </c>
      <c r="F406" s="21">
        <f>F407+F409</f>
        <v>67187.88</v>
      </c>
      <c r="G406" s="21">
        <f>G407+G409</f>
        <v>67056.079999999987</v>
      </c>
      <c r="H406" s="21">
        <f>H407+H409+H411+H412</f>
        <v>67056.079999999987</v>
      </c>
      <c r="I406" s="21">
        <f>H406/D406*100</f>
        <v>99.803803958748517</v>
      </c>
      <c r="J406" s="21">
        <f>G406/E406*100</f>
        <v>99.803833667619784</v>
      </c>
      <c r="K406" s="21">
        <f>G406/F406*100</f>
        <v>99.803833667619784</v>
      </c>
    </row>
    <row r="407" spans="1:11" ht="23.25" customHeight="1">
      <c r="A407" s="252"/>
      <c r="B407" s="253"/>
      <c r="C407" s="20" t="s">
        <v>23</v>
      </c>
      <c r="D407" s="21">
        <f>D422+D429+D436+D443+D457</f>
        <v>67187.899999999994</v>
      </c>
      <c r="E407" s="21">
        <f>E422+E429+E436+E443+E457</f>
        <v>67187.88</v>
      </c>
      <c r="F407" s="21">
        <f>F422+F429+F436+F443+F457</f>
        <v>67187.88</v>
      </c>
      <c r="G407" s="21">
        <f>G422+G429+G436+G443+G457</f>
        <v>67056.079999999987</v>
      </c>
      <c r="H407" s="21">
        <f>H422+H429+H436+H443+H457</f>
        <v>67056.079999999987</v>
      </c>
      <c r="I407" s="21">
        <f>H407/D407*100</f>
        <v>99.803803958748517</v>
      </c>
      <c r="J407" s="21">
        <f>G407/E407*100</f>
        <v>99.803833667619784</v>
      </c>
      <c r="K407" s="21">
        <f>G407/F407*100</f>
        <v>99.803833667619784</v>
      </c>
    </row>
    <row r="408" spans="1:11" ht="60">
      <c r="A408" s="252"/>
      <c r="B408" s="253"/>
      <c r="C408" s="20" t="s">
        <v>24</v>
      </c>
      <c r="D408" s="21"/>
      <c r="E408" s="21"/>
      <c r="F408" s="21"/>
      <c r="G408" s="21"/>
      <c r="H408" s="21"/>
      <c r="I408" s="21"/>
      <c r="J408" s="21"/>
      <c r="K408" s="21"/>
    </row>
    <row r="409" spans="1:11" ht="34.5" customHeight="1">
      <c r="A409" s="252"/>
      <c r="B409" s="253"/>
      <c r="C409" s="20" t="s">
        <v>25</v>
      </c>
      <c r="D409" s="21"/>
      <c r="E409" s="21"/>
      <c r="F409" s="21"/>
      <c r="G409" s="21"/>
      <c r="H409" s="21"/>
      <c r="I409" s="21"/>
      <c r="J409" s="21"/>
      <c r="K409" s="21"/>
    </row>
    <row r="410" spans="1:11" ht="60">
      <c r="A410" s="252"/>
      <c r="B410" s="253"/>
      <c r="C410" s="20" t="s">
        <v>26</v>
      </c>
      <c r="D410" s="21"/>
      <c r="E410" s="21"/>
      <c r="F410" s="21"/>
      <c r="G410" s="21"/>
      <c r="H410" s="21"/>
      <c r="I410" s="21"/>
      <c r="J410" s="21"/>
      <c r="K410" s="21"/>
    </row>
    <row r="411" spans="1:11" ht="30">
      <c r="A411" s="252"/>
      <c r="B411" s="253"/>
      <c r="C411" s="20" t="s">
        <v>27</v>
      </c>
      <c r="D411" s="21"/>
      <c r="E411" s="21"/>
      <c r="F411" s="21"/>
      <c r="G411" s="21"/>
      <c r="H411" s="21"/>
      <c r="I411" s="21"/>
      <c r="J411" s="21"/>
      <c r="K411" s="21"/>
    </row>
    <row r="412" spans="1:11" ht="30">
      <c r="A412" s="252"/>
      <c r="B412" s="253"/>
      <c r="C412" s="20" t="s">
        <v>28</v>
      </c>
      <c r="D412" s="21"/>
      <c r="E412" s="21"/>
      <c r="F412" s="21"/>
      <c r="G412" s="21"/>
      <c r="H412" s="21"/>
      <c r="I412" s="21"/>
      <c r="J412" s="21"/>
      <c r="K412" s="21"/>
    </row>
    <row r="413" spans="1:11" ht="21.75" customHeight="1">
      <c r="A413" s="252"/>
      <c r="B413" s="253" t="s">
        <v>34</v>
      </c>
      <c r="C413" s="20" t="s">
        <v>22</v>
      </c>
      <c r="D413" s="21">
        <f>D414+D416+D418+D419</f>
        <v>319329.2</v>
      </c>
      <c r="E413" s="21">
        <f>E414+E416+E418+E419</f>
        <v>319329.2</v>
      </c>
      <c r="F413" s="21">
        <f>F414+F416+F418+F419</f>
        <v>319329.2</v>
      </c>
      <c r="G413" s="21">
        <f>G414+G416+G418+G419</f>
        <v>319329.2</v>
      </c>
      <c r="H413" s="21">
        <f>H414+H416+H418+H419</f>
        <v>319329.2</v>
      </c>
      <c r="I413" s="21">
        <f>H413/D413*100</f>
        <v>100</v>
      </c>
      <c r="J413" s="21">
        <f>G413/E413*100</f>
        <v>100</v>
      </c>
      <c r="K413" s="21">
        <f>G413/F413*100</f>
        <v>100</v>
      </c>
    </row>
    <row r="414" spans="1:11" ht="24" customHeight="1">
      <c r="A414" s="252"/>
      <c r="B414" s="253"/>
      <c r="C414" s="20" t="s">
        <v>23</v>
      </c>
      <c r="D414" s="21">
        <f>D450</f>
        <v>319329.2</v>
      </c>
      <c r="E414" s="21">
        <f>E450</f>
        <v>319329.2</v>
      </c>
      <c r="F414" s="21">
        <f>F450</f>
        <v>319329.2</v>
      </c>
      <c r="G414" s="21">
        <f>G450</f>
        <v>319329.2</v>
      </c>
      <c r="H414" s="21">
        <f>H450</f>
        <v>319329.2</v>
      </c>
      <c r="I414" s="21">
        <f>H414/D414*100</f>
        <v>100</v>
      </c>
      <c r="J414" s="21">
        <f>G414/E414*100</f>
        <v>100</v>
      </c>
      <c r="K414" s="21">
        <f>G414/F414*100</f>
        <v>100</v>
      </c>
    </row>
    <row r="415" spans="1:11" ht="60">
      <c r="A415" s="252"/>
      <c r="B415" s="253"/>
      <c r="C415" s="20" t="s">
        <v>24</v>
      </c>
      <c r="D415" s="21"/>
      <c r="E415" s="21"/>
      <c r="F415" s="21"/>
      <c r="G415" s="21"/>
      <c r="H415" s="21"/>
      <c r="I415" s="21"/>
      <c r="J415" s="21"/>
      <c r="K415" s="21"/>
    </row>
    <row r="416" spans="1:11" ht="32.25" customHeight="1">
      <c r="A416" s="252"/>
      <c r="B416" s="253"/>
      <c r="C416" s="20" t="s">
        <v>25</v>
      </c>
      <c r="D416" s="21"/>
      <c r="E416" s="21"/>
      <c r="F416" s="21"/>
      <c r="G416" s="21"/>
      <c r="H416" s="21"/>
      <c r="I416" s="21"/>
      <c r="J416" s="21"/>
      <c r="K416" s="21"/>
    </row>
    <row r="417" spans="1:11" ht="60">
      <c r="A417" s="252"/>
      <c r="B417" s="253"/>
      <c r="C417" s="20" t="s">
        <v>26</v>
      </c>
      <c r="D417" s="21"/>
      <c r="E417" s="21"/>
      <c r="F417" s="21"/>
      <c r="G417" s="21"/>
      <c r="H417" s="21"/>
      <c r="I417" s="21"/>
      <c r="J417" s="21"/>
      <c r="K417" s="21"/>
    </row>
    <row r="418" spans="1:11" ht="30">
      <c r="A418" s="252"/>
      <c r="B418" s="253"/>
      <c r="C418" s="20" t="s">
        <v>27</v>
      </c>
      <c r="D418" s="21"/>
      <c r="E418" s="21"/>
      <c r="F418" s="21"/>
      <c r="G418" s="21"/>
      <c r="H418" s="21"/>
      <c r="I418" s="21"/>
      <c r="J418" s="21"/>
      <c r="K418" s="21"/>
    </row>
    <row r="419" spans="1:11" ht="30">
      <c r="A419" s="252"/>
      <c r="B419" s="253"/>
      <c r="C419" s="20" t="s">
        <v>28</v>
      </c>
      <c r="D419" s="21"/>
      <c r="E419" s="21"/>
      <c r="F419" s="21"/>
      <c r="G419" s="21"/>
      <c r="H419" s="21"/>
      <c r="I419" s="21"/>
      <c r="J419" s="21"/>
      <c r="K419" s="21"/>
    </row>
    <row r="420" spans="1:11" ht="22.5" customHeight="1">
      <c r="A420" s="260" t="s">
        <v>60</v>
      </c>
      <c r="B420" s="260"/>
      <c r="C420" s="260"/>
      <c r="D420" s="260"/>
      <c r="E420" s="260"/>
      <c r="F420" s="260"/>
      <c r="G420" s="260"/>
      <c r="H420" s="260"/>
      <c r="I420" s="260"/>
      <c r="J420" s="260"/>
      <c r="K420" s="260"/>
    </row>
    <row r="421" spans="1:11" ht="23.25" customHeight="1">
      <c r="A421" s="253" t="s">
        <v>81</v>
      </c>
      <c r="B421" s="253" t="s">
        <v>31</v>
      </c>
      <c r="C421" s="20" t="s">
        <v>22</v>
      </c>
      <c r="D421" s="21">
        <f>D422+D424+D426+D427</f>
        <v>14129.6</v>
      </c>
      <c r="E421" s="21">
        <f>E422+E424</f>
        <v>14129.6</v>
      </c>
      <c r="F421" s="21">
        <f>F422+F424</f>
        <v>14129.6</v>
      </c>
      <c r="G421" s="21">
        <f>G422+G424</f>
        <v>14129.6</v>
      </c>
      <c r="H421" s="21">
        <f>H422+H424+H426+H427</f>
        <v>14129.6</v>
      </c>
      <c r="I421" s="21">
        <f>H421/D421*100</f>
        <v>100</v>
      </c>
      <c r="J421" s="21">
        <f>G421/E421*100</f>
        <v>100</v>
      </c>
      <c r="K421" s="21">
        <f>G421/F421*100</f>
        <v>100</v>
      </c>
    </row>
    <row r="422" spans="1:11" ht="23.25" customHeight="1">
      <c r="A422" s="253"/>
      <c r="B422" s="253"/>
      <c r="C422" s="20" t="s">
        <v>23</v>
      </c>
      <c r="D422" s="21">
        <v>14129.6</v>
      </c>
      <c r="E422" s="21">
        <v>14129.6</v>
      </c>
      <c r="F422" s="21">
        <v>14129.6</v>
      </c>
      <c r="G422" s="21">
        <v>14129.6</v>
      </c>
      <c r="H422" s="21">
        <v>14129.6</v>
      </c>
      <c r="I422" s="21">
        <f>H422/D422*100</f>
        <v>100</v>
      </c>
      <c r="J422" s="21">
        <f>G422/E422*100</f>
        <v>100</v>
      </c>
      <c r="K422" s="21">
        <f>G422/F422*100</f>
        <v>100</v>
      </c>
    </row>
    <row r="423" spans="1:11" ht="60">
      <c r="A423" s="253"/>
      <c r="B423" s="253"/>
      <c r="C423" s="20" t="s">
        <v>24</v>
      </c>
      <c r="D423" s="21"/>
      <c r="E423" s="21"/>
      <c r="F423" s="21"/>
      <c r="G423" s="21"/>
      <c r="H423" s="21"/>
      <c r="I423" s="21"/>
      <c r="J423" s="21"/>
      <c r="K423" s="21"/>
    </row>
    <row r="424" spans="1:11" ht="30">
      <c r="A424" s="253"/>
      <c r="B424" s="253"/>
      <c r="C424" s="20" t="s">
        <v>25</v>
      </c>
      <c r="D424" s="21"/>
      <c r="E424" s="21"/>
      <c r="F424" s="21"/>
      <c r="G424" s="21"/>
      <c r="H424" s="21"/>
      <c r="I424" s="21"/>
      <c r="J424" s="21"/>
      <c r="K424" s="21"/>
    </row>
    <row r="425" spans="1:11" ht="60">
      <c r="A425" s="253"/>
      <c r="B425" s="253"/>
      <c r="C425" s="20" t="s">
        <v>26</v>
      </c>
      <c r="D425" s="21"/>
      <c r="E425" s="21"/>
      <c r="F425" s="21"/>
      <c r="G425" s="21"/>
      <c r="H425" s="21"/>
      <c r="I425" s="21"/>
      <c r="J425" s="21"/>
      <c r="K425" s="21"/>
    </row>
    <row r="426" spans="1:11" ht="30">
      <c r="A426" s="253"/>
      <c r="B426" s="253"/>
      <c r="C426" s="20" t="s">
        <v>27</v>
      </c>
      <c r="D426" s="21"/>
      <c r="E426" s="21"/>
      <c r="F426" s="21"/>
      <c r="G426" s="21"/>
      <c r="H426" s="21"/>
      <c r="I426" s="21"/>
      <c r="J426" s="21"/>
      <c r="K426" s="21"/>
    </row>
    <row r="427" spans="1:11" ht="30">
      <c r="A427" s="253"/>
      <c r="B427" s="253"/>
      <c r="C427" s="20" t="s">
        <v>28</v>
      </c>
      <c r="D427" s="21"/>
      <c r="E427" s="21"/>
      <c r="F427" s="21"/>
      <c r="G427" s="21"/>
      <c r="H427" s="21"/>
      <c r="I427" s="21"/>
      <c r="J427" s="21"/>
      <c r="K427" s="21"/>
    </row>
    <row r="428" spans="1:11" ht="23.25" customHeight="1">
      <c r="A428" s="253" t="s">
        <v>82</v>
      </c>
      <c r="B428" s="253" t="s">
        <v>31</v>
      </c>
      <c r="C428" s="20" t="s">
        <v>22</v>
      </c>
      <c r="D428" s="21">
        <f>D429+D431+D433+D434</f>
        <v>31017.9</v>
      </c>
      <c r="E428" s="21">
        <f>E429+E431</f>
        <v>31017.919999999998</v>
      </c>
      <c r="F428" s="21">
        <f>F429+F431</f>
        <v>31017.919999999998</v>
      </c>
      <c r="G428" s="21">
        <f>G429+G431</f>
        <v>31017.919999999998</v>
      </c>
      <c r="H428" s="21">
        <f>H429+H431+H433+H434</f>
        <v>31017.919999999998</v>
      </c>
      <c r="I428" s="21">
        <f>H428/D428*100</f>
        <v>100.00006447889767</v>
      </c>
      <c r="J428" s="21">
        <f>G428/E428*100</f>
        <v>100</v>
      </c>
      <c r="K428" s="21">
        <f>G428/F428*100</f>
        <v>100</v>
      </c>
    </row>
    <row r="429" spans="1:11" ht="27" customHeight="1">
      <c r="A429" s="253"/>
      <c r="B429" s="253"/>
      <c r="C429" s="20" t="s">
        <v>23</v>
      </c>
      <c r="D429" s="21">
        <v>31017.9</v>
      </c>
      <c r="E429" s="21">
        <v>31017.919999999998</v>
      </c>
      <c r="F429" s="21">
        <v>31017.919999999998</v>
      </c>
      <c r="G429" s="21">
        <v>31017.919999999998</v>
      </c>
      <c r="H429" s="21">
        <v>31017.919999999998</v>
      </c>
      <c r="I429" s="21">
        <f>H429/D429*100</f>
        <v>100.00006447889767</v>
      </c>
      <c r="J429" s="21">
        <f>G429/E429*100</f>
        <v>100</v>
      </c>
      <c r="K429" s="21">
        <f>G429/F429*100</f>
        <v>100</v>
      </c>
    </row>
    <row r="430" spans="1:11" ht="60">
      <c r="A430" s="253"/>
      <c r="B430" s="253"/>
      <c r="C430" s="20" t="s">
        <v>24</v>
      </c>
      <c r="D430" s="21"/>
      <c r="E430" s="21"/>
      <c r="F430" s="21"/>
      <c r="G430" s="21"/>
      <c r="H430" s="21"/>
      <c r="I430" s="21"/>
      <c r="J430" s="21"/>
      <c r="K430" s="21"/>
    </row>
    <row r="431" spans="1:11" ht="32.25" customHeight="1">
      <c r="A431" s="253"/>
      <c r="B431" s="253"/>
      <c r="C431" s="20" t="s">
        <v>25</v>
      </c>
      <c r="D431" s="21"/>
      <c r="E431" s="21"/>
      <c r="F431" s="21"/>
      <c r="G431" s="21"/>
      <c r="H431" s="21"/>
      <c r="I431" s="21"/>
      <c r="J431" s="21"/>
      <c r="K431" s="21"/>
    </row>
    <row r="432" spans="1:11" ht="60">
      <c r="A432" s="253"/>
      <c r="B432" s="253"/>
      <c r="C432" s="20" t="s">
        <v>26</v>
      </c>
      <c r="D432" s="21"/>
      <c r="E432" s="21"/>
      <c r="F432" s="21"/>
      <c r="G432" s="21"/>
      <c r="H432" s="21"/>
      <c r="I432" s="21"/>
      <c r="J432" s="21"/>
      <c r="K432" s="21"/>
    </row>
    <row r="433" spans="1:11" ht="32.25" customHeight="1">
      <c r="A433" s="253"/>
      <c r="B433" s="253"/>
      <c r="C433" s="20" t="s">
        <v>27</v>
      </c>
      <c r="D433" s="21"/>
      <c r="E433" s="21"/>
      <c r="F433" s="21"/>
      <c r="G433" s="21"/>
      <c r="H433" s="21"/>
      <c r="I433" s="21"/>
      <c r="J433" s="21"/>
      <c r="K433" s="21"/>
    </row>
    <row r="434" spans="1:11" ht="33" customHeight="1">
      <c r="A434" s="253"/>
      <c r="B434" s="253"/>
      <c r="C434" s="20" t="s">
        <v>28</v>
      </c>
      <c r="D434" s="21"/>
      <c r="E434" s="21"/>
      <c r="F434" s="21"/>
      <c r="G434" s="21"/>
      <c r="H434" s="21"/>
      <c r="I434" s="21"/>
      <c r="J434" s="21"/>
      <c r="K434" s="21"/>
    </row>
    <row r="435" spans="1:11" ht="23.25" customHeight="1">
      <c r="A435" s="253" t="s">
        <v>83</v>
      </c>
      <c r="B435" s="253" t="s">
        <v>31</v>
      </c>
      <c r="C435" s="20" t="s">
        <v>22</v>
      </c>
      <c r="D435" s="21">
        <f>D436+D438+D440+D441</f>
        <v>5717</v>
      </c>
      <c r="E435" s="21">
        <f>E436+E438</f>
        <v>5717</v>
      </c>
      <c r="F435" s="21">
        <f>F436+F438</f>
        <v>5717</v>
      </c>
      <c r="G435" s="21">
        <f>G436+G438</f>
        <v>5586.88</v>
      </c>
      <c r="H435" s="21">
        <f>H436+H438+H440+H441</f>
        <v>5586.88</v>
      </c>
      <c r="I435" s="21">
        <f>H435/D435*100</f>
        <v>97.723981108973234</v>
      </c>
      <c r="J435" s="21">
        <f>G435/E435*100</f>
        <v>97.723981108973234</v>
      </c>
      <c r="K435" s="21">
        <f>G435/F435*100</f>
        <v>97.723981108973234</v>
      </c>
    </row>
    <row r="436" spans="1:11" ht="24.75" customHeight="1">
      <c r="A436" s="253"/>
      <c r="B436" s="253"/>
      <c r="C436" s="20" t="s">
        <v>23</v>
      </c>
      <c r="D436" s="21">
        <v>5717</v>
      </c>
      <c r="E436" s="21">
        <v>5717</v>
      </c>
      <c r="F436" s="21">
        <v>5717</v>
      </c>
      <c r="G436" s="21">
        <v>5586.88</v>
      </c>
      <c r="H436" s="21">
        <v>5586.88</v>
      </c>
      <c r="I436" s="21">
        <f>H436/D436*100</f>
        <v>97.723981108973234</v>
      </c>
      <c r="J436" s="21">
        <f>G436/E436*100</f>
        <v>97.723981108973234</v>
      </c>
      <c r="K436" s="21">
        <f>G436/F436*100</f>
        <v>97.723981108973234</v>
      </c>
    </row>
    <row r="437" spans="1:11" ht="60">
      <c r="A437" s="253"/>
      <c r="B437" s="253"/>
      <c r="C437" s="20" t="s">
        <v>24</v>
      </c>
      <c r="D437" s="21"/>
      <c r="E437" s="21"/>
      <c r="F437" s="21"/>
      <c r="G437" s="21"/>
      <c r="H437" s="21"/>
      <c r="I437" s="21"/>
      <c r="J437" s="21"/>
      <c r="K437" s="21"/>
    </row>
    <row r="438" spans="1:11" ht="30">
      <c r="A438" s="253"/>
      <c r="B438" s="253"/>
      <c r="C438" s="20" t="s">
        <v>25</v>
      </c>
      <c r="D438" s="21"/>
      <c r="E438" s="21"/>
      <c r="F438" s="21"/>
      <c r="G438" s="21"/>
      <c r="H438" s="21"/>
      <c r="I438" s="21"/>
      <c r="J438" s="21"/>
      <c r="K438" s="21"/>
    </row>
    <row r="439" spans="1:11" ht="60">
      <c r="A439" s="253"/>
      <c r="B439" s="253"/>
      <c r="C439" s="20" t="s">
        <v>26</v>
      </c>
      <c r="D439" s="21"/>
      <c r="E439" s="21"/>
      <c r="F439" s="21"/>
      <c r="G439" s="21"/>
      <c r="H439" s="21"/>
      <c r="I439" s="21"/>
      <c r="J439" s="21"/>
      <c r="K439" s="21"/>
    </row>
    <row r="440" spans="1:11" ht="30">
      <c r="A440" s="253"/>
      <c r="B440" s="253"/>
      <c r="C440" s="20" t="s">
        <v>27</v>
      </c>
      <c r="D440" s="21"/>
      <c r="E440" s="21"/>
      <c r="F440" s="21"/>
      <c r="G440" s="21"/>
      <c r="H440" s="21"/>
      <c r="I440" s="21"/>
      <c r="J440" s="21"/>
      <c r="K440" s="21"/>
    </row>
    <row r="441" spans="1:11" ht="30.75" customHeight="1">
      <c r="A441" s="253"/>
      <c r="B441" s="253"/>
      <c r="C441" s="20" t="s">
        <v>28</v>
      </c>
      <c r="D441" s="21"/>
      <c r="E441" s="21"/>
      <c r="F441" s="21"/>
      <c r="G441" s="21"/>
      <c r="H441" s="21"/>
      <c r="I441" s="21"/>
      <c r="J441" s="21"/>
      <c r="K441" s="21"/>
    </row>
    <row r="442" spans="1:11" ht="22.5" customHeight="1">
      <c r="A442" s="253" t="s">
        <v>84</v>
      </c>
      <c r="B442" s="253" t="s">
        <v>31</v>
      </c>
      <c r="C442" s="20" t="s">
        <v>22</v>
      </c>
      <c r="D442" s="21">
        <f>D443+D445+D447+D448</f>
        <v>6000</v>
      </c>
      <c r="E442" s="21">
        <f>E443+E445</f>
        <v>6000</v>
      </c>
      <c r="F442" s="21">
        <f>F443+F445</f>
        <v>6000</v>
      </c>
      <c r="G442" s="21">
        <f>G443+G445</f>
        <v>5998.32</v>
      </c>
      <c r="H442" s="21">
        <f>H443+H445+H447+H448</f>
        <v>5998.32</v>
      </c>
      <c r="I442" s="21">
        <f>H442/D442*100</f>
        <v>99.971999999999994</v>
      </c>
      <c r="J442" s="21">
        <f>G442/E442*100</f>
        <v>99.971999999999994</v>
      </c>
      <c r="K442" s="21">
        <f>G442/F442*100</f>
        <v>99.971999999999994</v>
      </c>
    </row>
    <row r="443" spans="1:11" ht="21.75" customHeight="1">
      <c r="A443" s="253"/>
      <c r="B443" s="253"/>
      <c r="C443" s="20" t="s">
        <v>23</v>
      </c>
      <c r="D443" s="21">
        <v>6000</v>
      </c>
      <c r="E443" s="21">
        <v>6000</v>
      </c>
      <c r="F443" s="21">
        <v>6000</v>
      </c>
      <c r="G443" s="21">
        <v>5998.32</v>
      </c>
      <c r="H443" s="21">
        <v>5998.32</v>
      </c>
      <c r="I443" s="21">
        <f>H443/D443*100</f>
        <v>99.971999999999994</v>
      </c>
      <c r="J443" s="21">
        <f>G443/E443*100</f>
        <v>99.971999999999994</v>
      </c>
      <c r="K443" s="21">
        <f>G443/F443*100</f>
        <v>99.971999999999994</v>
      </c>
    </row>
    <row r="444" spans="1:11" ht="60">
      <c r="A444" s="253"/>
      <c r="B444" s="253"/>
      <c r="C444" s="20" t="s">
        <v>24</v>
      </c>
      <c r="D444" s="21"/>
      <c r="E444" s="21"/>
      <c r="F444" s="21"/>
      <c r="G444" s="21"/>
      <c r="H444" s="21"/>
      <c r="I444" s="21"/>
      <c r="J444" s="21"/>
      <c r="K444" s="21"/>
    </row>
    <row r="445" spans="1:11" ht="30">
      <c r="A445" s="253"/>
      <c r="B445" s="253"/>
      <c r="C445" s="20" t="s">
        <v>25</v>
      </c>
      <c r="D445" s="21"/>
      <c r="E445" s="21"/>
      <c r="F445" s="21"/>
      <c r="G445" s="21"/>
      <c r="H445" s="21"/>
      <c r="I445" s="21"/>
      <c r="J445" s="21"/>
      <c r="K445" s="21"/>
    </row>
    <row r="446" spans="1:11" ht="60">
      <c r="A446" s="253"/>
      <c r="B446" s="253"/>
      <c r="C446" s="20" t="s">
        <v>26</v>
      </c>
      <c r="D446" s="21"/>
      <c r="E446" s="21"/>
      <c r="F446" s="21"/>
      <c r="G446" s="21"/>
      <c r="H446" s="21"/>
      <c r="I446" s="21"/>
      <c r="J446" s="21"/>
      <c r="K446" s="21"/>
    </row>
    <row r="447" spans="1:11" ht="30" customHeight="1">
      <c r="A447" s="253"/>
      <c r="B447" s="253"/>
      <c r="C447" s="20" t="s">
        <v>27</v>
      </c>
      <c r="D447" s="21"/>
      <c r="E447" s="21"/>
      <c r="F447" s="21"/>
      <c r="G447" s="21"/>
      <c r="H447" s="21"/>
      <c r="I447" s="21"/>
      <c r="J447" s="21"/>
      <c r="K447" s="21"/>
    </row>
    <row r="448" spans="1:11" ht="30.75" customHeight="1">
      <c r="A448" s="253"/>
      <c r="B448" s="253"/>
      <c r="C448" s="20" t="s">
        <v>28</v>
      </c>
      <c r="D448" s="21"/>
      <c r="E448" s="21"/>
      <c r="F448" s="21"/>
      <c r="G448" s="21"/>
      <c r="H448" s="21"/>
      <c r="I448" s="21"/>
      <c r="J448" s="21"/>
      <c r="K448" s="21"/>
    </row>
    <row r="449" spans="1:11" ht="24" customHeight="1">
      <c r="A449" s="253" t="s">
        <v>85</v>
      </c>
      <c r="B449" s="253" t="s">
        <v>34</v>
      </c>
      <c r="C449" s="20" t="s">
        <v>22</v>
      </c>
      <c r="D449" s="21">
        <f>D450+D452+D454+D455</f>
        <v>319329.2</v>
      </c>
      <c r="E449" s="21">
        <f>E450+E452</f>
        <v>319329.2</v>
      </c>
      <c r="F449" s="21">
        <f>F450+F452</f>
        <v>319329.2</v>
      </c>
      <c r="G449" s="21">
        <f>G450+G452</f>
        <v>319329.2</v>
      </c>
      <c r="H449" s="21">
        <f>H450+H452+H454+H455</f>
        <v>319329.2</v>
      </c>
      <c r="I449" s="21">
        <f>H449/D449*100</f>
        <v>100</v>
      </c>
      <c r="J449" s="21">
        <f>G449/E449*100</f>
        <v>100</v>
      </c>
      <c r="K449" s="21">
        <f>G449/F449*100</f>
        <v>100</v>
      </c>
    </row>
    <row r="450" spans="1:11" ht="21.75" customHeight="1">
      <c r="A450" s="253"/>
      <c r="B450" s="253"/>
      <c r="C450" s="20" t="s">
        <v>23</v>
      </c>
      <c r="D450" s="21">
        <v>319329.2</v>
      </c>
      <c r="E450" s="21">
        <v>319329.2</v>
      </c>
      <c r="F450" s="21">
        <v>319329.2</v>
      </c>
      <c r="G450" s="21">
        <v>319329.2</v>
      </c>
      <c r="H450" s="21">
        <v>319329.2</v>
      </c>
      <c r="I450" s="21">
        <f>H450/D450*100</f>
        <v>100</v>
      </c>
      <c r="J450" s="21">
        <f>G450/E450*100</f>
        <v>100</v>
      </c>
      <c r="K450" s="21">
        <f>G450/F450*100</f>
        <v>100</v>
      </c>
    </row>
    <row r="451" spans="1:11" ht="60">
      <c r="A451" s="253"/>
      <c r="B451" s="253"/>
      <c r="C451" s="20" t="s">
        <v>24</v>
      </c>
      <c r="D451" s="21"/>
      <c r="E451" s="21"/>
      <c r="F451" s="21"/>
      <c r="G451" s="21"/>
      <c r="H451" s="21"/>
      <c r="I451" s="21"/>
      <c r="J451" s="21"/>
      <c r="K451" s="21"/>
    </row>
    <row r="452" spans="1:11" ht="34.5" customHeight="1">
      <c r="A452" s="253"/>
      <c r="B452" s="253"/>
      <c r="C452" s="20" t="s">
        <v>25</v>
      </c>
      <c r="D452" s="21"/>
      <c r="E452" s="21"/>
      <c r="F452" s="21"/>
      <c r="G452" s="21"/>
      <c r="H452" s="21"/>
      <c r="I452" s="21"/>
      <c r="J452" s="21"/>
      <c r="K452" s="21"/>
    </row>
    <row r="453" spans="1:11" ht="60">
      <c r="A453" s="253"/>
      <c r="B453" s="253"/>
      <c r="C453" s="20" t="s">
        <v>26</v>
      </c>
      <c r="D453" s="21"/>
      <c r="E453" s="21"/>
      <c r="F453" s="21"/>
      <c r="G453" s="21"/>
      <c r="H453" s="21"/>
      <c r="I453" s="21"/>
      <c r="J453" s="21"/>
      <c r="K453" s="21"/>
    </row>
    <row r="454" spans="1:11" ht="33" customHeight="1">
      <c r="A454" s="253"/>
      <c r="B454" s="253"/>
      <c r="C454" s="20" t="s">
        <v>27</v>
      </c>
      <c r="D454" s="21"/>
      <c r="E454" s="21"/>
      <c r="F454" s="21"/>
      <c r="G454" s="21"/>
      <c r="H454" s="21"/>
      <c r="I454" s="21"/>
      <c r="J454" s="21"/>
      <c r="K454" s="21"/>
    </row>
    <row r="455" spans="1:11" ht="31.5" customHeight="1">
      <c r="A455" s="253"/>
      <c r="B455" s="253"/>
      <c r="C455" s="20" t="s">
        <v>28</v>
      </c>
      <c r="D455" s="21"/>
      <c r="E455" s="21"/>
      <c r="F455" s="21"/>
      <c r="G455" s="21"/>
      <c r="H455" s="21"/>
      <c r="I455" s="21"/>
      <c r="J455" s="21"/>
      <c r="K455" s="21"/>
    </row>
    <row r="456" spans="1:11" ht="25.5" customHeight="1">
      <c r="A456" s="253" t="s">
        <v>86</v>
      </c>
      <c r="B456" s="253" t="s">
        <v>31</v>
      </c>
      <c r="C456" s="20" t="s">
        <v>22</v>
      </c>
      <c r="D456" s="21">
        <f>D457+D459+D461+D462</f>
        <v>10323.4</v>
      </c>
      <c r="E456" s="21">
        <f>E457+E459</f>
        <v>10323.36</v>
      </c>
      <c r="F456" s="21">
        <f>F457+F459</f>
        <v>10323.36</v>
      </c>
      <c r="G456" s="21">
        <f>G457+G459</f>
        <v>10323.36</v>
      </c>
      <c r="H456" s="21">
        <f>H457+H459+H461+H462</f>
        <v>10323.36</v>
      </c>
      <c r="I456" s="21">
        <f>H456/D456*100</f>
        <v>99.999612530755371</v>
      </c>
      <c r="J456" s="21">
        <f>G456/E456*100</f>
        <v>100</v>
      </c>
      <c r="K456" s="21">
        <f>G456/F456*100</f>
        <v>100</v>
      </c>
    </row>
    <row r="457" spans="1:11" ht="24.75" customHeight="1">
      <c r="A457" s="253"/>
      <c r="B457" s="253"/>
      <c r="C457" s="20" t="s">
        <v>23</v>
      </c>
      <c r="D457" s="21">
        <v>10323.4</v>
      </c>
      <c r="E457" s="21">
        <v>10323.36</v>
      </c>
      <c r="F457" s="21">
        <v>10323.36</v>
      </c>
      <c r="G457" s="21">
        <v>10323.36</v>
      </c>
      <c r="H457" s="21">
        <v>10323.36</v>
      </c>
      <c r="I457" s="21">
        <f>H457/D457*100</f>
        <v>99.999612530755371</v>
      </c>
      <c r="J457" s="21">
        <f>G457/E457*100</f>
        <v>100</v>
      </c>
      <c r="K457" s="21">
        <f>G457/F457*100</f>
        <v>100</v>
      </c>
    </row>
    <row r="458" spans="1:11" ht="60">
      <c r="A458" s="253"/>
      <c r="B458" s="253"/>
      <c r="C458" s="20" t="s">
        <v>24</v>
      </c>
      <c r="D458" s="21"/>
      <c r="E458" s="21"/>
      <c r="F458" s="21"/>
      <c r="G458" s="21"/>
      <c r="H458" s="21"/>
      <c r="I458" s="21"/>
      <c r="J458" s="21"/>
      <c r="K458" s="21"/>
    </row>
    <row r="459" spans="1:11" ht="29.25" customHeight="1">
      <c r="A459" s="253"/>
      <c r="B459" s="253"/>
      <c r="C459" s="20" t="s">
        <v>25</v>
      </c>
      <c r="D459" s="21"/>
      <c r="E459" s="21"/>
      <c r="F459" s="21"/>
      <c r="G459" s="21"/>
      <c r="H459" s="21"/>
      <c r="I459" s="21"/>
      <c r="J459" s="21"/>
      <c r="K459" s="21"/>
    </row>
    <row r="460" spans="1:11" ht="60">
      <c r="A460" s="253"/>
      <c r="B460" s="253"/>
      <c r="C460" s="20" t="s">
        <v>26</v>
      </c>
      <c r="D460" s="21"/>
      <c r="E460" s="21"/>
      <c r="F460" s="21"/>
      <c r="G460" s="21"/>
      <c r="H460" s="21"/>
      <c r="I460" s="21"/>
      <c r="J460" s="21"/>
      <c r="K460" s="21"/>
    </row>
    <row r="461" spans="1:11" ht="34.5" customHeight="1">
      <c r="A461" s="253"/>
      <c r="B461" s="253"/>
      <c r="C461" s="20" t="s">
        <v>27</v>
      </c>
      <c r="D461" s="21"/>
      <c r="E461" s="21"/>
      <c r="F461" s="21"/>
      <c r="G461" s="21"/>
      <c r="H461" s="21"/>
      <c r="I461" s="21"/>
      <c r="J461" s="21"/>
      <c r="K461" s="21"/>
    </row>
    <row r="462" spans="1:11" ht="34.5" customHeight="1">
      <c r="A462" s="253"/>
      <c r="B462" s="253"/>
      <c r="C462" s="20" t="s">
        <v>28</v>
      </c>
      <c r="D462" s="21"/>
      <c r="E462" s="21"/>
      <c r="F462" s="21"/>
      <c r="G462" s="21"/>
      <c r="H462" s="21"/>
      <c r="I462" s="21"/>
      <c r="J462" s="21"/>
      <c r="K462" s="21"/>
    </row>
    <row r="463" spans="1:11" ht="15" customHeight="1"/>
    <row r="464" spans="1:11" ht="15" customHeight="1">
      <c r="A464" s="32"/>
    </row>
  </sheetData>
  <mergeCells count="140">
    <mergeCell ref="A449:A455"/>
    <mergeCell ref="B449:B455"/>
    <mergeCell ref="A456:A462"/>
    <mergeCell ref="B456:B462"/>
    <mergeCell ref="A420:K420"/>
    <mergeCell ref="A421:A427"/>
    <mergeCell ref="B421:B427"/>
    <mergeCell ref="A428:A434"/>
    <mergeCell ref="B428:B434"/>
    <mergeCell ref="A435:A441"/>
    <mergeCell ref="B435:B441"/>
    <mergeCell ref="A442:A448"/>
    <mergeCell ref="B442:B448"/>
    <mergeCell ref="A384:A390"/>
    <mergeCell ref="B384:B390"/>
    <mergeCell ref="A391:A397"/>
    <mergeCell ref="B391:B397"/>
    <mergeCell ref="A398:A419"/>
    <mergeCell ref="B398:B404"/>
    <mergeCell ref="B405:K405"/>
    <mergeCell ref="B406:B412"/>
    <mergeCell ref="B413:B419"/>
    <mergeCell ref="A355:A361"/>
    <mergeCell ref="B355:B361"/>
    <mergeCell ref="A362:K362"/>
    <mergeCell ref="A363:A369"/>
    <mergeCell ref="B363:B369"/>
    <mergeCell ref="A370:A376"/>
    <mergeCell ref="B370:B376"/>
    <mergeCell ref="A377:A383"/>
    <mergeCell ref="B377:B383"/>
    <mergeCell ref="A326:A332"/>
    <mergeCell ref="B326:B332"/>
    <mergeCell ref="A333:K333"/>
    <mergeCell ref="A334:A340"/>
    <mergeCell ref="B334:B340"/>
    <mergeCell ref="A341:A347"/>
    <mergeCell ref="B341:B347"/>
    <mergeCell ref="A348:A354"/>
    <mergeCell ref="B348:B354"/>
    <mergeCell ref="A291:A297"/>
    <mergeCell ref="B291:B297"/>
    <mergeCell ref="A298:A304"/>
    <mergeCell ref="B298:B304"/>
    <mergeCell ref="A305:A311"/>
    <mergeCell ref="B305:B311"/>
    <mergeCell ref="A312:A318"/>
    <mergeCell ref="B312:B318"/>
    <mergeCell ref="A319:A325"/>
    <mergeCell ref="B319:B325"/>
    <mergeCell ref="A262:A268"/>
    <mergeCell ref="B262:B268"/>
    <mergeCell ref="A269:K269"/>
    <mergeCell ref="A270:A276"/>
    <mergeCell ref="B270:B276"/>
    <mergeCell ref="A277:A283"/>
    <mergeCell ref="B277:B283"/>
    <mergeCell ref="A284:A290"/>
    <mergeCell ref="B284:B290"/>
    <mergeCell ref="A227:A233"/>
    <mergeCell ref="B227:B233"/>
    <mergeCell ref="A234:A240"/>
    <mergeCell ref="B234:B240"/>
    <mergeCell ref="A241:A247"/>
    <mergeCell ref="B241:B247"/>
    <mergeCell ref="A248:A254"/>
    <mergeCell ref="B248:B254"/>
    <mergeCell ref="A255:A261"/>
    <mergeCell ref="B255:B261"/>
    <mergeCell ref="A191:A197"/>
    <mergeCell ref="B191:B197"/>
    <mergeCell ref="A198:A219"/>
    <mergeCell ref="B198:B204"/>
    <mergeCell ref="B205:K205"/>
    <mergeCell ref="B206:B212"/>
    <mergeCell ref="B213:B219"/>
    <mergeCell ref="A220:A226"/>
    <mergeCell ref="B220:B226"/>
    <mergeCell ref="A156:A162"/>
    <mergeCell ref="B156:B162"/>
    <mergeCell ref="A163:A169"/>
    <mergeCell ref="B163:B169"/>
    <mergeCell ref="A170:A176"/>
    <mergeCell ref="B170:B176"/>
    <mergeCell ref="A177:A183"/>
    <mergeCell ref="B177:B183"/>
    <mergeCell ref="A184:A190"/>
    <mergeCell ref="B184:B190"/>
    <mergeCell ref="A121:A127"/>
    <mergeCell ref="B121:B127"/>
    <mergeCell ref="A128:A134"/>
    <mergeCell ref="B128:B134"/>
    <mergeCell ref="A135:A141"/>
    <mergeCell ref="B135:B141"/>
    <mergeCell ref="A142:A148"/>
    <mergeCell ref="B142:B148"/>
    <mergeCell ref="A149:A155"/>
    <mergeCell ref="B149:B155"/>
    <mergeCell ref="A92:K92"/>
    <mergeCell ref="A93:A99"/>
    <mergeCell ref="B93:B99"/>
    <mergeCell ref="A100:A106"/>
    <mergeCell ref="B100:B106"/>
    <mergeCell ref="A107:A113"/>
    <mergeCell ref="B107:B113"/>
    <mergeCell ref="A114:A120"/>
    <mergeCell ref="B114:B120"/>
    <mergeCell ref="A54:A91"/>
    <mergeCell ref="B54:B60"/>
    <mergeCell ref="B61:D61"/>
    <mergeCell ref="B62:B68"/>
    <mergeCell ref="B69:D69"/>
    <mergeCell ref="B70:B76"/>
    <mergeCell ref="B77:K77"/>
    <mergeCell ref="B78:B84"/>
    <mergeCell ref="B85:B91"/>
    <mergeCell ref="A16:A53"/>
    <mergeCell ref="B16:B22"/>
    <mergeCell ref="B23:D23"/>
    <mergeCell ref="B24:B30"/>
    <mergeCell ref="B31:K31"/>
    <mergeCell ref="B32:B38"/>
    <mergeCell ref="B39:K39"/>
    <mergeCell ref="B40:B46"/>
    <mergeCell ref="B47:B53"/>
    <mergeCell ref="H1:K1"/>
    <mergeCell ref="H2:K2"/>
    <mergeCell ref="H3:K3"/>
    <mergeCell ref="A7:K7"/>
    <mergeCell ref="A8:K8"/>
    <mergeCell ref="A9:K9"/>
    <mergeCell ref="A10:K10"/>
    <mergeCell ref="A13:A14"/>
    <mergeCell ref="B13:B14"/>
    <mergeCell ref="C13:C14"/>
    <mergeCell ref="D13:D14"/>
    <mergeCell ref="E13:E14"/>
    <mergeCell ref="F13:F14"/>
    <mergeCell ref="G13:H13"/>
    <mergeCell ref="I13:K13"/>
  </mergeCells>
  <pageMargins left="0.31527777777777799" right="0.31527777777777799" top="0.196527777777778" bottom="0.196527777777778"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sheetPr>
    <tabColor rgb="FF558ED5"/>
  </sheetPr>
  <dimension ref="A1:AMJ245"/>
  <sheetViews>
    <sheetView workbookViewId="0">
      <pane xSplit="6" ySplit="7" topLeftCell="G149" activePane="bottomRight" state="frozen"/>
      <selection pane="topRight" activeCell="G1" sqref="G1"/>
      <selection pane="bottomLeft" activeCell="A8" sqref="A8"/>
      <selection pane="bottomRight" activeCell="D129" sqref="D129"/>
    </sheetView>
  </sheetViews>
  <sheetFormatPr defaultColWidth="9.140625" defaultRowHeight="15"/>
  <cols>
    <col min="1" max="1" width="29" style="33" customWidth="1"/>
    <col min="2" max="2" width="17.42578125" style="34" customWidth="1"/>
    <col min="3" max="3" width="19" style="35" customWidth="1"/>
    <col min="4" max="5" width="16.7109375" style="33" customWidth="1"/>
    <col min="6" max="6" width="9.7109375" style="33" customWidth="1"/>
    <col min="7" max="8" width="13.85546875" style="33" customWidth="1"/>
    <col min="9" max="11" width="13.5703125" style="33" customWidth="1"/>
    <col min="12" max="12" width="19" style="33" customWidth="1"/>
    <col min="13" max="101" width="9.140625" style="33"/>
    <col min="102" max="300" width="9.140625" style="36"/>
    <col min="301" max="1024" width="9.140625" style="33"/>
  </cols>
  <sheetData>
    <row r="1" spans="1:300">
      <c r="A1" s="265" t="s">
        <v>3</v>
      </c>
      <c r="B1" s="265"/>
      <c r="C1" s="265"/>
      <c r="D1" s="265"/>
      <c r="E1" s="265"/>
      <c r="F1" s="265"/>
      <c r="G1" s="265"/>
      <c r="H1" s="265"/>
      <c r="I1" s="265"/>
      <c r="J1" s="265"/>
      <c r="K1" s="265"/>
    </row>
    <row r="2" spans="1:300" ht="15" customHeight="1">
      <c r="A2" s="266" t="s">
        <v>87</v>
      </c>
      <c r="B2" s="266"/>
      <c r="C2" s="266"/>
      <c r="D2" s="266"/>
      <c r="E2" s="266"/>
      <c r="F2" s="266"/>
      <c r="G2" s="266"/>
      <c r="H2" s="266"/>
      <c r="I2" s="266"/>
      <c r="J2" s="266"/>
      <c r="K2" s="266"/>
    </row>
    <row r="3" spans="1:300" ht="23.25" customHeight="1">
      <c r="A3" s="266" t="s">
        <v>291</v>
      </c>
      <c r="B3" s="266"/>
      <c r="C3" s="266"/>
      <c r="D3" s="266"/>
      <c r="E3" s="266"/>
      <c r="F3" s="266"/>
      <c r="G3" s="266"/>
      <c r="H3" s="266"/>
      <c r="I3" s="266"/>
      <c r="J3" s="266"/>
      <c r="K3" s="266"/>
    </row>
    <row r="4" spans="1:300">
      <c r="K4" s="37" t="s">
        <v>88</v>
      </c>
    </row>
    <row r="5" spans="1:300" s="39" customFormat="1" ht="14.25" customHeight="1">
      <c r="A5" s="267" t="s">
        <v>89</v>
      </c>
      <c r="B5" s="267" t="s">
        <v>9</v>
      </c>
      <c r="C5" s="267" t="s">
        <v>10</v>
      </c>
      <c r="D5" s="267" t="s">
        <v>90</v>
      </c>
      <c r="E5" s="267" t="s">
        <v>91</v>
      </c>
      <c r="F5" s="267" t="s">
        <v>92</v>
      </c>
      <c r="G5" s="267" t="s">
        <v>93</v>
      </c>
      <c r="H5" s="267"/>
      <c r="I5" s="267" t="s">
        <v>15</v>
      </c>
      <c r="J5" s="267"/>
      <c r="K5" s="267"/>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row>
    <row r="6" spans="1:300" s="42" customFormat="1" ht="94.5" customHeight="1">
      <c r="A6" s="267"/>
      <c r="B6" s="267"/>
      <c r="C6" s="267"/>
      <c r="D6" s="267"/>
      <c r="E6" s="267"/>
      <c r="F6" s="267"/>
      <c r="G6" s="41" t="s">
        <v>16</v>
      </c>
      <c r="H6" s="41" t="s">
        <v>17</v>
      </c>
      <c r="I6" s="38" t="s">
        <v>18</v>
      </c>
      <c r="J6" s="38" t="s">
        <v>19</v>
      </c>
      <c r="K6" s="38" t="s">
        <v>94</v>
      </c>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row>
    <row r="7" spans="1:300" s="45" customFormat="1" ht="13.5" customHeight="1">
      <c r="A7" s="44">
        <v>1</v>
      </c>
      <c r="B7" s="44">
        <v>2</v>
      </c>
      <c r="C7" s="44">
        <v>3</v>
      </c>
      <c r="D7" s="44">
        <v>4</v>
      </c>
      <c r="E7" s="44">
        <v>5</v>
      </c>
      <c r="F7" s="44">
        <v>6</v>
      </c>
      <c r="G7" s="44">
        <v>7</v>
      </c>
      <c r="H7" s="44">
        <v>8</v>
      </c>
      <c r="I7" s="44">
        <v>9</v>
      </c>
      <c r="J7" s="44">
        <v>10</v>
      </c>
      <c r="K7" s="44">
        <v>11</v>
      </c>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row>
    <row r="8" spans="1:300" s="52" customFormat="1" ht="15" customHeight="1">
      <c r="A8" s="268" t="s">
        <v>95</v>
      </c>
      <c r="B8" s="269"/>
      <c r="C8" s="48" t="s">
        <v>96</v>
      </c>
      <c r="D8" s="49">
        <f>D9+D11+D13+D14</f>
        <v>208753.99999999997</v>
      </c>
      <c r="E8" s="50" t="s">
        <v>97</v>
      </c>
      <c r="F8" s="49">
        <f>F9+F11+F13+F14</f>
        <v>36390.684000000001</v>
      </c>
      <c r="G8" s="49"/>
      <c r="H8" s="49">
        <f>H9+H11+H13+H14</f>
        <v>4433.5590000000002</v>
      </c>
      <c r="I8" s="50">
        <f>H8/D8*100</f>
        <v>2.1238199028521612</v>
      </c>
      <c r="J8" s="50" t="s">
        <v>97</v>
      </c>
      <c r="K8" s="50" t="s">
        <v>97</v>
      </c>
      <c r="L8" s="51">
        <f>I8/100</f>
        <v>2.1238199028521611E-2</v>
      </c>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c r="JK8" s="53"/>
      <c r="JL8" s="53"/>
      <c r="JM8" s="53"/>
      <c r="JN8" s="53"/>
      <c r="JO8" s="53"/>
      <c r="JP8" s="53"/>
      <c r="JQ8" s="53"/>
      <c r="JR8" s="53"/>
      <c r="JS8" s="53"/>
      <c r="JT8" s="53"/>
      <c r="JU8" s="53"/>
      <c r="JV8" s="53"/>
      <c r="JW8" s="53"/>
      <c r="JX8" s="53"/>
      <c r="JY8" s="53"/>
      <c r="JZ8" s="53"/>
      <c r="KA8" s="53"/>
      <c r="KB8" s="53"/>
      <c r="KC8" s="53"/>
      <c r="KD8" s="53"/>
      <c r="KE8" s="53"/>
      <c r="KF8" s="53"/>
      <c r="KG8" s="53"/>
      <c r="KH8" s="53"/>
      <c r="KI8" s="53"/>
      <c r="KJ8" s="53"/>
      <c r="KK8" s="53"/>
      <c r="KL8" s="53"/>
      <c r="KM8" s="53"/>
      <c r="KN8" s="53"/>
    </row>
    <row r="9" spans="1:300" s="52" customFormat="1">
      <c r="A9" s="268"/>
      <c r="B9" s="269"/>
      <c r="C9" s="48" t="s">
        <v>23</v>
      </c>
      <c r="D9" s="49">
        <f>D55+D92+D129</f>
        <v>3909.9</v>
      </c>
      <c r="E9" s="49">
        <f>E55+E92+E129</f>
        <v>727.8</v>
      </c>
      <c r="F9" s="49">
        <f>F55+F92+F129</f>
        <v>727.78399999999999</v>
      </c>
      <c r="G9" s="49">
        <f>G55+G92+G129</f>
        <v>54.014870000000002</v>
      </c>
      <c r="H9" s="49">
        <f>H55+H92+H129</f>
        <v>58.441220000000001</v>
      </c>
      <c r="I9" s="50">
        <f>H9/D9*100</f>
        <v>1.4946985856415766</v>
      </c>
      <c r="J9" s="50">
        <f>G9/E9*100</f>
        <v>7.4216639186589735</v>
      </c>
      <c r="K9" s="50">
        <f>G9/F9*100</f>
        <v>7.4218270805623652</v>
      </c>
      <c r="L9" s="51">
        <f>I9/100</f>
        <v>1.4946985856415766E-2</v>
      </c>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53"/>
      <c r="JH9" s="53"/>
      <c r="JI9" s="53"/>
      <c r="JJ9" s="53"/>
      <c r="JK9" s="53"/>
      <c r="JL9" s="53"/>
      <c r="JM9" s="53"/>
      <c r="JN9" s="53"/>
      <c r="JO9" s="53"/>
      <c r="JP9" s="53"/>
      <c r="JQ9" s="53"/>
      <c r="JR9" s="53"/>
      <c r="JS9" s="53"/>
      <c r="JT9" s="53"/>
      <c r="JU9" s="53"/>
      <c r="JV9" s="53"/>
      <c r="JW9" s="53"/>
      <c r="JX9" s="53"/>
      <c r="JY9" s="53"/>
      <c r="JZ9" s="53"/>
      <c r="KA9" s="53"/>
      <c r="KB9" s="53"/>
      <c r="KC9" s="53"/>
      <c r="KD9" s="53"/>
      <c r="KE9" s="53"/>
      <c r="KF9" s="53"/>
      <c r="KG9" s="53"/>
      <c r="KH9" s="53"/>
      <c r="KI9" s="53"/>
      <c r="KJ9" s="53"/>
      <c r="KK9" s="53"/>
      <c r="KL9" s="53"/>
      <c r="KM9" s="53"/>
      <c r="KN9" s="53"/>
    </row>
    <row r="10" spans="1:300" s="52" customFormat="1" ht="54">
      <c r="A10" s="268"/>
      <c r="B10" s="269"/>
      <c r="C10" s="48" t="s">
        <v>24</v>
      </c>
      <c r="D10" s="49"/>
      <c r="E10" s="49">
        <f>E9</f>
        <v>727.8</v>
      </c>
      <c r="F10" s="49"/>
      <c r="G10" s="49">
        <f>G9</f>
        <v>54.014870000000002</v>
      </c>
      <c r="H10" s="49">
        <f>H9</f>
        <v>58.441220000000001</v>
      </c>
      <c r="I10" s="50"/>
      <c r="J10" s="50">
        <f>G10/E10*100</f>
        <v>7.4216639186589735</v>
      </c>
      <c r="K10" s="50"/>
      <c r="L10" s="51"/>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row>
    <row r="11" spans="1:300" s="52" customFormat="1" ht="27">
      <c r="A11" s="268"/>
      <c r="B11" s="269"/>
      <c r="C11" s="48" t="s">
        <v>25</v>
      </c>
      <c r="D11" s="49">
        <f>D57+D94+D131</f>
        <v>191574.3</v>
      </c>
      <c r="E11" s="49">
        <f>E57+E94+E131</f>
        <v>35662.9</v>
      </c>
      <c r="F11" s="49">
        <f>F57+F94+F131</f>
        <v>35662.9</v>
      </c>
      <c r="G11" s="49">
        <f>G57+G94+G131</f>
        <v>2648.3278299999997</v>
      </c>
      <c r="H11" s="49">
        <f>H57+H94+H131</f>
        <v>2865.2177799999999</v>
      </c>
      <c r="I11" s="50">
        <f>H11/D11*100</f>
        <v>1.4956169903791898</v>
      </c>
      <c r="J11" s="50">
        <f>G11/E11*100</f>
        <v>7.4260024563341727</v>
      </c>
      <c r="K11" s="50">
        <f>G11/F11*100</f>
        <v>7.4260024563341727</v>
      </c>
      <c r="L11" s="51">
        <f>I11/100</f>
        <v>1.4956169903791899E-2</v>
      </c>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row>
    <row r="12" spans="1:300" s="52" customFormat="1" ht="67.5">
      <c r="A12" s="268"/>
      <c r="B12" s="269"/>
      <c r="C12" s="48" t="s">
        <v>26</v>
      </c>
      <c r="D12" s="49"/>
      <c r="E12" s="49">
        <f>E11</f>
        <v>35662.9</v>
      </c>
      <c r="F12" s="49"/>
      <c r="G12" s="49">
        <f>G11</f>
        <v>2648.3278299999997</v>
      </c>
      <c r="H12" s="49">
        <f>H11</f>
        <v>2865.2177799999999</v>
      </c>
      <c r="I12" s="50"/>
      <c r="J12" s="50">
        <f>G12/E12*100</f>
        <v>7.4260024563341727</v>
      </c>
      <c r="K12" s="50"/>
      <c r="L12" s="51"/>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row>
    <row r="13" spans="1:300" s="52" customFormat="1" ht="27">
      <c r="A13" s="268"/>
      <c r="B13" s="269"/>
      <c r="C13" s="48" t="s">
        <v>27</v>
      </c>
      <c r="D13" s="49">
        <f>D21</f>
        <v>250</v>
      </c>
      <c r="E13" s="49"/>
      <c r="F13" s="49"/>
      <c r="G13" s="49"/>
      <c r="H13" s="49"/>
      <c r="I13" s="50"/>
      <c r="J13" s="50"/>
      <c r="K13" s="50"/>
      <c r="L13" s="51">
        <f>I13/100</f>
        <v>0</v>
      </c>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row>
    <row r="14" spans="1:300" s="52" customFormat="1" ht="45">
      <c r="A14" s="268"/>
      <c r="B14" s="269"/>
      <c r="C14" s="20" t="s">
        <v>28</v>
      </c>
      <c r="D14" s="49">
        <f>D60+D97+D134</f>
        <v>13019.8</v>
      </c>
      <c r="E14" s="49"/>
      <c r="F14" s="49"/>
      <c r="G14" s="49"/>
      <c r="H14" s="54">
        <f>H60+H97+H134</f>
        <v>1509.9</v>
      </c>
      <c r="I14" s="50">
        <f>H14/D14*100</f>
        <v>11.596952334137239</v>
      </c>
      <c r="J14" s="50"/>
      <c r="K14" s="50"/>
      <c r="L14" s="51">
        <f>I14/100</f>
        <v>0.11596952334137239</v>
      </c>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c r="IW14" s="53"/>
      <c r="IX14" s="53"/>
      <c r="IY14" s="53"/>
      <c r="IZ14" s="53"/>
      <c r="JA14" s="53"/>
      <c r="JB14" s="53"/>
      <c r="JC14" s="53"/>
      <c r="JD14" s="53"/>
      <c r="JE14" s="53"/>
      <c r="JF14" s="53"/>
      <c r="JG14" s="53"/>
      <c r="JH14" s="53"/>
      <c r="JI14" s="53"/>
      <c r="JJ14" s="53"/>
      <c r="JK14" s="53"/>
      <c r="JL14" s="53"/>
      <c r="JM14" s="53"/>
      <c r="JN14" s="53"/>
      <c r="JO14" s="53"/>
      <c r="JP14" s="53"/>
      <c r="JQ14" s="53"/>
      <c r="JR14" s="53"/>
      <c r="JS14" s="53"/>
      <c r="JT14" s="53"/>
      <c r="JU14" s="53"/>
      <c r="JV14" s="53"/>
      <c r="JW14" s="53"/>
      <c r="JX14" s="53"/>
      <c r="JY14" s="53"/>
      <c r="JZ14" s="53"/>
      <c r="KA14" s="53"/>
      <c r="KB14" s="53"/>
      <c r="KC14" s="53"/>
      <c r="KD14" s="53"/>
      <c r="KE14" s="53"/>
      <c r="KF14" s="53"/>
      <c r="KG14" s="53"/>
      <c r="KH14" s="53"/>
      <c r="KI14" s="53"/>
      <c r="KJ14" s="53"/>
      <c r="KK14" s="53"/>
      <c r="KL14" s="53"/>
      <c r="KM14" s="53"/>
      <c r="KN14" s="53"/>
    </row>
    <row r="15" spans="1:300" s="52" customFormat="1" ht="15" customHeight="1">
      <c r="A15" s="268"/>
      <c r="B15" s="270" t="s">
        <v>29</v>
      </c>
      <c r="C15" s="270"/>
      <c r="D15" s="270"/>
      <c r="E15" s="270"/>
      <c r="F15" s="270"/>
      <c r="G15" s="270"/>
      <c r="H15" s="270"/>
      <c r="I15" s="270"/>
      <c r="J15" s="270"/>
      <c r="K15" s="49"/>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row>
    <row r="16" spans="1:300" s="52" customFormat="1">
      <c r="A16" s="268"/>
      <c r="B16" s="269"/>
      <c r="C16" s="48" t="s">
        <v>96</v>
      </c>
      <c r="D16" s="49">
        <f>D17+D19+D21+D22</f>
        <v>40531.500000000007</v>
      </c>
      <c r="E16" s="50" t="s">
        <v>97</v>
      </c>
      <c r="F16" s="49">
        <f>F17+F19+F21+F22</f>
        <v>32144.383999999998</v>
      </c>
      <c r="G16" s="50" t="s">
        <v>97</v>
      </c>
      <c r="H16" s="49">
        <f>H17+H19+H21+H22</f>
        <v>4433.5590000000002</v>
      </c>
      <c r="I16" s="50">
        <f>H16/D16*100</f>
        <v>10.938551496983825</v>
      </c>
      <c r="J16" s="50" t="s">
        <v>97</v>
      </c>
      <c r="K16" s="50" t="s">
        <v>97</v>
      </c>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row>
    <row r="17" spans="1:1024" s="52" customFormat="1">
      <c r="A17" s="268"/>
      <c r="B17" s="269"/>
      <c r="C17" s="48" t="s">
        <v>23</v>
      </c>
      <c r="D17" s="49">
        <f>D63+D100+D137</f>
        <v>727.8</v>
      </c>
      <c r="E17" s="49">
        <f>E63+E100+E137</f>
        <v>727.8</v>
      </c>
      <c r="F17" s="49">
        <f>F63+F100+F137</f>
        <v>727.78399999999999</v>
      </c>
      <c r="G17" s="49">
        <f>G63+G100+G137</f>
        <v>54.014870000000002</v>
      </c>
      <c r="H17" s="49">
        <f>H63+H100+H137</f>
        <v>58.441220000000001</v>
      </c>
      <c r="I17" s="50">
        <f>H17/D17*100</f>
        <v>8.0298461115691122</v>
      </c>
      <c r="J17" s="50">
        <f>G17/E17*100</f>
        <v>7.4216639186589735</v>
      </c>
      <c r="K17" s="50">
        <f>G17/F17*100</f>
        <v>7.4218270805623652</v>
      </c>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row>
    <row r="18" spans="1:1024" s="52" customFormat="1" ht="54">
      <c r="A18" s="268"/>
      <c r="B18" s="269"/>
      <c r="C18" s="48" t="s">
        <v>24</v>
      </c>
      <c r="D18" s="49"/>
      <c r="E18" s="49">
        <f>E17</f>
        <v>727.8</v>
      </c>
      <c r="F18" s="49"/>
      <c r="G18" s="49">
        <f>G17</f>
        <v>54.014870000000002</v>
      </c>
      <c r="H18" s="49">
        <f>H17</f>
        <v>58.441220000000001</v>
      </c>
      <c r="I18" s="50"/>
      <c r="J18" s="50">
        <f>G18/E18*100</f>
        <v>7.4216639186589735</v>
      </c>
      <c r="K18" s="50"/>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row>
    <row r="19" spans="1:1024" s="52" customFormat="1" ht="27">
      <c r="A19" s="268"/>
      <c r="B19" s="269"/>
      <c r="C19" s="48" t="s">
        <v>25</v>
      </c>
      <c r="D19" s="49">
        <f>D65+D102+D139</f>
        <v>35662.9</v>
      </c>
      <c r="E19" s="49">
        <f>E65+E102+E139</f>
        <v>35662.9</v>
      </c>
      <c r="F19" s="49">
        <f>F65+F102+F139</f>
        <v>31416.6</v>
      </c>
      <c r="G19" s="49">
        <f>G65+G102+G139</f>
        <v>2648.3278299999997</v>
      </c>
      <c r="H19" s="49">
        <f>H65+H102+H139</f>
        <v>2865.2177799999999</v>
      </c>
      <c r="I19" s="50">
        <f>H19/D19*100</f>
        <v>8.0341693468562561</v>
      </c>
      <c r="J19" s="50">
        <f>G19/E19*100</f>
        <v>7.4260024563341727</v>
      </c>
      <c r="K19" s="50">
        <f>G19/F19*100</f>
        <v>8.4297085935460867</v>
      </c>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c r="IW19" s="53"/>
      <c r="IX19" s="53"/>
      <c r="IY19" s="53"/>
      <c r="IZ19" s="53"/>
      <c r="JA19" s="53"/>
      <c r="JB19" s="53"/>
      <c r="JC19" s="53"/>
      <c r="JD19" s="53"/>
      <c r="JE19" s="53"/>
      <c r="JF19" s="53"/>
      <c r="JG19" s="53"/>
      <c r="JH19" s="53"/>
      <c r="JI19" s="53"/>
      <c r="JJ19" s="53"/>
      <c r="JK19" s="53"/>
      <c r="JL19" s="53"/>
      <c r="JM19" s="53"/>
      <c r="JN19" s="53"/>
      <c r="JO19" s="53"/>
      <c r="JP19" s="53"/>
      <c r="JQ19" s="53"/>
      <c r="JR19" s="53"/>
      <c r="JS19" s="53"/>
      <c r="JT19" s="53"/>
      <c r="JU19" s="53"/>
      <c r="JV19" s="53"/>
      <c r="JW19" s="53"/>
      <c r="JX19" s="53"/>
      <c r="JY19" s="53"/>
      <c r="JZ19" s="53"/>
      <c r="KA19" s="53"/>
      <c r="KB19" s="53"/>
      <c r="KC19" s="53"/>
      <c r="KD19" s="53"/>
      <c r="KE19" s="53"/>
      <c r="KF19" s="53"/>
      <c r="KG19" s="53"/>
      <c r="KH19" s="53"/>
      <c r="KI19" s="53"/>
      <c r="KJ19" s="53"/>
      <c r="KK19" s="53"/>
      <c r="KL19" s="53"/>
      <c r="KM19" s="53"/>
      <c r="KN19" s="53"/>
    </row>
    <row r="20" spans="1:1024" s="52" customFormat="1" ht="67.5">
      <c r="A20" s="268"/>
      <c r="B20" s="269"/>
      <c r="C20" s="48" t="s">
        <v>26</v>
      </c>
      <c r="D20" s="49"/>
      <c r="E20" s="49">
        <f>E19</f>
        <v>35662.9</v>
      </c>
      <c r="F20" s="49"/>
      <c r="G20" s="49">
        <f>G19</f>
        <v>2648.3278299999997</v>
      </c>
      <c r="H20" s="49">
        <f>H19</f>
        <v>2865.2177799999999</v>
      </c>
      <c r="I20" s="50"/>
      <c r="J20" s="50">
        <f>G20/E20*100</f>
        <v>7.4260024563341727</v>
      </c>
      <c r="K20" s="50"/>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row>
    <row r="21" spans="1:1024" s="52" customFormat="1" ht="27">
      <c r="A21" s="268"/>
      <c r="B21" s="269"/>
      <c r="C21" s="48" t="s">
        <v>27</v>
      </c>
      <c r="D21" s="49">
        <f>D215</f>
        <v>250</v>
      </c>
      <c r="E21" s="49"/>
      <c r="F21" s="49"/>
      <c r="G21" s="49"/>
      <c r="H21" s="49"/>
      <c r="I21" s="50"/>
      <c r="J21" s="50"/>
      <c r="K21" s="50"/>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row>
    <row r="22" spans="1:1024" s="52" customFormat="1" ht="45">
      <c r="A22" s="268"/>
      <c r="B22" s="269"/>
      <c r="C22" s="20" t="s">
        <v>28</v>
      </c>
      <c r="D22" s="49">
        <f>D68+D105+D142</f>
        <v>3890.7999999999997</v>
      </c>
      <c r="E22" s="49"/>
      <c r="F22" s="49"/>
      <c r="G22" s="49"/>
      <c r="H22" s="54">
        <f>H68+H104+H134</f>
        <v>1509.9</v>
      </c>
      <c r="I22" s="50">
        <f>H22/D22*100</f>
        <v>38.806929166238312</v>
      </c>
      <c r="J22" s="50"/>
      <c r="K22" s="50"/>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row>
    <row r="23" spans="1:1024" s="55" customFormat="1" ht="15" customHeight="1">
      <c r="A23" s="268"/>
      <c r="B23" s="270" t="s">
        <v>30</v>
      </c>
      <c r="C23" s="270"/>
      <c r="D23" s="270"/>
      <c r="E23" s="270"/>
      <c r="F23" s="270"/>
      <c r="G23" s="270"/>
      <c r="H23" s="270"/>
      <c r="I23" s="270"/>
      <c r="J23" s="270"/>
      <c r="K23" s="270"/>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row>
    <row r="24" spans="1:1024" s="52" customFormat="1" ht="15" customHeight="1">
      <c r="A24" s="268"/>
      <c r="B24" s="269" t="s">
        <v>98</v>
      </c>
      <c r="C24" s="48" t="s">
        <v>96</v>
      </c>
      <c r="D24" s="49">
        <f>D25+D27+D29+D30</f>
        <v>208022.59999999998</v>
      </c>
      <c r="E24" s="50" t="s">
        <v>97</v>
      </c>
      <c r="F24" s="49">
        <f>F25+F27+F29+F30</f>
        <v>36390.684000000001</v>
      </c>
      <c r="G24" s="50" t="s">
        <v>97</v>
      </c>
      <c r="H24" s="49">
        <f>H25+H27+H29+H30</f>
        <v>4433.5590000000002</v>
      </c>
      <c r="I24" s="50">
        <f>H24/D24*100</f>
        <v>2.1312871774509121</v>
      </c>
      <c r="J24" s="50" t="s">
        <v>97</v>
      </c>
      <c r="K24" s="50" t="s">
        <v>97</v>
      </c>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row>
    <row r="25" spans="1:1024" s="52" customFormat="1">
      <c r="A25" s="268"/>
      <c r="B25" s="269"/>
      <c r="C25" s="48" t="s">
        <v>23</v>
      </c>
      <c r="D25" s="49">
        <f>D55+D92+D145</f>
        <v>3909.9</v>
      </c>
      <c r="E25" s="49">
        <f>E55+E92+E145</f>
        <v>727.8</v>
      </c>
      <c r="F25" s="49">
        <f>F55+F92+F145</f>
        <v>727.78399999999999</v>
      </c>
      <c r="G25" s="49">
        <f>G55+G92+G145</f>
        <v>54.014870000000002</v>
      </c>
      <c r="H25" s="49">
        <f>H55+H92+H145</f>
        <v>58.441220000000001</v>
      </c>
      <c r="I25" s="50">
        <f>H25/D25*100</f>
        <v>1.4946985856415766</v>
      </c>
      <c r="J25" s="50">
        <f>G25/E25*100</f>
        <v>7.4216639186589735</v>
      </c>
      <c r="K25" s="50">
        <f>G25/F25*100</f>
        <v>7.4218270805623652</v>
      </c>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row>
    <row r="26" spans="1:1024" s="52" customFormat="1" ht="54">
      <c r="A26" s="268"/>
      <c r="B26" s="269"/>
      <c r="C26" s="48" t="s">
        <v>24</v>
      </c>
      <c r="D26" s="49"/>
      <c r="E26" s="49">
        <f>E25</f>
        <v>727.8</v>
      </c>
      <c r="F26" s="49"/>
      <c r="G26" s="49">
        <f>G25</f>
        <v>54.014870000000002</v>
      </c>
      <c r="H26" s="49">
        <f>H25</f>
        <v>58.441220000000001</v>
      </c>
      <c r="I26" s="50"/>
      <c r="J26" s="50">
        <f>G26/E26*100</f>
        <v>7.4216639186589735</v>
      </c>
      <c r="K26" s="50"/>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c r="JE26" s="53"/>
      <c r="JF26" s="53"/>
      <c r="JG26" s="53"/>
      <c r="JH26" s="53"/>
      <c r="JI26" s="53"/>
      <c r="JJ26" s="53"/>
      <c r="JK26" s="53"/>
      <c r="JL26" s="53"/>
      <c r="JM26" s="53"/>
      <c r="JN26" s="53"/>
      <c r="JO26" s="53"/>
      <c r="JP26" s="53"/>
      <c r="JQ26" s="53"/>
      <c r="JR26" s="53"/>
      <c r="JS26" s="53"/>
      <c r="JT26" s="53"/>
      <c r="JU26" s="53"/>
      <c r="JV26" s="53"/>
      <c r="JW26" s="53"/>
      <c r="JX26" s="53"/>
      <c r="JY26" s="53"/>
      <c r="JZ26" s="53"/>
      <c r="KA26" s="53"/>
      <c r="KB26" s="53"/>
      <c r="KC26" s="53"/>
      <c r="KD26" s="53"/>
      <c r="KE26" s="53"/>
      <c r="KF26" s="53"/>
      <c r="KG26" s="53"/>
      <c r="KH26" s="53"/>
      <c r="KI26" s="53"/>
      <c r="KJ26" s="53"/>
      <c r="KK26" s="53"/>
      <c r="KL26" s="53"/>
      <c r="KM26" s="53"/>
      <c r="KN26" s="53"/>
    </row>
    <row r="27" spans="1:1024" s="52" customFormat="1" ht="27">
      <c r="A27" s="268"/>
      <c r="B27" s="269"/>
      <c r="C27" s="48" t="s">
        <v>25</v>
      </c>
      <c r="D27" s="49">
        <f>D57+D94+D147</f>
        <v>191574.3</v>
      </c>
      <c r="E27" s="49">
        <f>E57+E94+E147</f>
        <v>35662.9</v>
      </c>
      <c r="F27" s="49">
        <f>F57+F94+F147</f>
        <v>35662.9</v>
      </c>
      <c r="G27" s="49">
        <f>G57+G94+G147</f>
        <v>2648.3278299999997</v>
      </c>
      <c r="H27" s="49">
        <f>H57+H94+H147</f>
        <v>2865.2177799999999</v>
      </c>
      <c r="I27" s="50">
        <f>H27/D27*100</f>
        <v>1.4956169903791898</v>
      </c>
      <c r="J27" s="50">
        <f>G27/E27*100</f>
        <v>7.4260024563341727</v>
      </c>
      <c r="K27" s="50">
        <f>G27/F27*100</f>
        <v>7.4260024563341727</v>
      </c>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row>
    <row r="28" spans="1:1024" s="52" customFormat="1" ht="67.5">
      <c r="A28" s="268"/>
      <c r="B28" s="269"/>
      <c r="C28" s="48" t="s">
        <v>26</v>
      </c>
      <c r="D28" s="49"/>
      <c r="E28" s="49">
        <f>E27</f>
        <v>35662.9</v>
      </c>
      <c r="F28" s="49"/>
      <c r="G28" s="49">
        <f>G27</f>
        <v>2648.3278299999997</v>
      </c>
      <c r="H28" s="49">
        <f>H27</f>
        <v>2865.2177799999999</v>
      </c>
      <c r="I28" s="50"/>
      <c r="J28" s="50">
        <f>G28/E28*100</f>
        <v>7.4260024563341727</v>
      </c>
      <c r="K28" s="50"/>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row>
    <row r="29" spans="1:1024" s="52" customFormat="1" ht="27">
      <c r="A29" s="268"/>
      <c r="B29" s="269"/>
      <c r="C29" s="48" t="s">
        <v>27</v>
      </c>
      <c r="D29" s="49"/>
      <c r="E29" s="49"/>
      <c r="F29" s="49"/>
      <c r="G29" s="49"/>
      <c r="H29" s="49"/>
      <c r="I29" s="50"/>
      <c r="J29" s="50"/>
      <c r="K29" s="50"/>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row>
    <row r="30" spans="1:1024" s="52" customFormat="1" ht="45">
      <c r="A30" s="268"/>
      <c r="B30" s="269"/>
      <c r="C30" s="20" t="s">
        <v>28</v>
      </c>
      <c r="D30" s="49">
        <f>D60+D96+D150</f>
        <v>12538.4</v>
      </c>
      <c r="E30" s="49"/>
      <c r="F30" s="49"/>
      <c r="G30" s="49"/>
      <c r="H30" s="54">
        <f>H60+H96+H150</f>
        <v>1509.9</v>
      </c>
      <c r="I30" s="50">
        <f>H30/D30*100</f>
        <v>12.042206342117018</v>
      </c>
      <c r="J30" s="50"/>
      <c r="K30" s="50"/>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row>
    <row r="31" spans="1:1024" s="59" customFormat="1" ht="15" customHeight="1">
      <c r="A31" s="268"/>
      <c r="B31" s="270" t="s">
        <v>29</v>
      </c>
      <c r="C31" s="270"/>
      <c r="D31" s="270"/>
      <c r="E31" s="270"/>
      <c r="F31" s="270"/>
      <c r="G31" s="270"/>
      <c r="H31" s="270"/>
      <c r="I31" s="270"/>
      <c r="J31" s="270"/>
      <c r="K31" s="57"/>
      <c r="L31" s="271"/>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72"/>
      <c r="HK31" s="272"/>
      <c r="HL31" s="272"/>
      <c r="HM31" s="27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2"/>
      <c r="IX31" s="272"/>
      <c r="IY31" s="272"/>
      <c r="IZ31" s="272"/>
      <c r="JA31" s="272"/>
      <c r="JB31" s="272"/>
      <c r="JC31" s="272"/>
      <c r="JD31" s="272"/>
      <c r="JE31" s="272"/>
      <c r="JF31" s="272"/>
      <c r="JG31" s="272"/>
      <c r="JH31" s="272"/>
      <c r="JI31" s="272"/>
      <c r="JJ31" s="272"/>
      <c r="JK31" s="272"/>
      <c r="JL31" s="272"/>
      <c r="JM31" s="272"/>
      <c r="JN31" s="272"/>
      <c r="JO31" s="272"/>
      <c r="JP31" s="272"/>
      <c r="JQ31" s="272"/>
      <c r="JR31" s="272"/>
      <c r="JS31" s="272"/>
      <c r="JT31" s="272"/>
      <c r="JU31" s="272"/>
      <c r="JV31" s="272"/>
      <c r="JW31" s="272"/>
      <c r="JX31" s="272"/>
      <c r="JY31" s="272"/>
      <c r="JZ31" s="272"/>
      <c r="KA31" s="272"/>
      <c r="KB31" s="272"/>
      <c r="KC31" s="272"/>
      <c r="KD31" s="272"/>
      <c r="KE31" s="272"/>
      <c r="KF31" s="272"/>
      <c r="KG31" s="272"/>
      <c r="KH31" s="272"/>
      <c r="KI31" s="272"/>
      <c r="KJ31" s="272"/>
      <c r="KK31" s="272"/>
      <c r="KL31" s="272"/>
      <c r="KM31" s="272"/>
      <c r="KN31" s="272"/>
      <c r="KO31" s="273"/>
      <c r="KP31" s="274"/>
      <c r="KQ31" s="274"/>
      <c r="KR31" s="274"/>
      <c r="KS31" s="274"/>
      <c r="KT31" s="274"/>
      <c r="KU31" s="274"/>
      <c r="KV31" s="274"/>
      <c r="KW31" s="274"/>
      <c r="KX31" s="274"/>
      <c r="KY31" s="274"/>
      <c r="KZ31" s="274"/>
      <c r="LA31" s="274"/>
      <c r="LB31" s="274"/>
      <c r="LC31" s="274"/>
      <c r="LD31" s="274"/>
      <c r="LE31" s="274"/>
      <c r="LF31" s="274"/>
      <c r="LG31" s="274"/>
      <c r="LH31" s="274"/>
      <c r="LI31" s="274"/>
      <c r="LJ31" s="274"/>
      <c r="LK31" s="274"/>
      <c r="LL31" s="274"/>
      <c r="LM31" s="274"/>
      <c r="LN31" s="274"/>
      <c r="LO31" s="274"/>
      <c r="LP31" s="274"/>
      <c r="LQ31" s="274"/>
      <c r="LR31" s="274"/>
      <c r="LS31" s="274"/>
      <c r="LT31" s="274"/>
      <c r="LU31" s="274"/>
      <c r="LV31" s="274"/>
      <c r="LW31" s="274"/>
      <c r="LX31" s="274"/>
      <c r="LY31" s="274"/>
      <c r="LZ31" s="274"/>
      <c r="MA31" s="274"/>
      <c r="MB31" s="274"/>
      <c r="MC31" s="274"/>
      <c r="MD31" s="274"/>
      <c r="ME31" s="274"/>
      <c r="MF31" s="274"/>
      <c r="MG31" s="274"/>
      <c r="MH31" s="274"/>
      <c r="MI31" s="274"/>
      <c r="MJ31" s="274"/>
      <c r="MK31" s="274"/>
      <c r="ML31" s="274"/>
      <c r="MM31" s="274"/>
      <c r="MN31" s="274"/>
      <c r="MO31" s="274"/>
      <c r="MP31" s="274"/>
      <c r="MQ31" s="274"/>
      <c r="MR31" s="274"/>
      <c r="MS31" s="274"/>
      <c r="MT31" s="274"/>
      <c r="MU31" s="274"/>
      <c r="MV31" s="274"/>
      <c r="MW31" s="274"/>
      <c r="MX31" s="274"/>
      <c r="MY31" s="274"/>
      <c r="MZ31" s="274"/>
      <c r="NA31" s="274"/>
      <c r="NB31" s="274"/>
      <c r="NC31" s="274"/>
      <c r="ND31" s="274"/>
      <c r="NE31" s="274"/>
      <c r="NF31" s="274"/>
      <c r="NG31" s="274"/>
      <c r="NH31" s="274"/>
      <c r="NI31" s="274"/>
      <c r="NJ31" s="274"/>
      <c r="NK31" s="274"/>
      <c r="NL31" s="274"/>
      <c r="NM31" s="274"/>
      <c r="NN31" s="274"/>
      <c r="NO31" s="274"/>
      <c r="NP31" s="274"/>
      <c r="NQ31" s="274"/>
      <c r="NR31" s="274"/>
      <c r="NS31" s="274"/>
      <c r="NT31" s="274"/>
      <c r="NU31" s="274"/>
      <c r="NV31" s="274"/>
      <c r="NW31" s="274"/>
      <c r="NX31" s="274"/>
      <c r="NY31" s="274"/>
      <c r="NZ31" s="274"/>
      <c r="OA31" s="274"/>
      <c r="OB31" s="274"/>
      <c r="OC31" s="274"/>
      <c r="OD31" s="274"/>
      <c r="OE31" s="274"/>
      <c r="OF31" s="274"/>
      <c r="OG31" s="274"/>
      <c r="OH31" s="274"/>
      <c r="OI31" s="274"/>
      <c r="OJ31" s="274"/>
      <c r="OK31" s="274"/>
      <c r="OL31" s="274"/>
      <c r="OM31" s="274"/>
      <c r="ON31" s="274"/>
      <c r="OO31" s="274"/>
      <c r="OP31" s="274"/>
      <c r="OQ31" s="274"/>
      <c r="OR31" s="274"/>
      <c r="OS31" s="274"/>
      <c r="OT31" s="274"/>
      <c r="OU31" s="274"/>
      <c r="OV31" s="274"/>
      <c r="OW31" s="274"/>
      <c r="OX31" s="274"/>
      <c r="OY31" s="274"/>
      <c r="OZ31" s="274"/>
      <c r="PA31" s="274"/>
      <c r="PB31" s="274"/>
      <c r="PC31" s="274"/>
      <c r="PD31" s="274"/>
      <c r="PE31" s="274"/>
      <c r="PF31" s="274"/>
      <c r="PG31" s="274"/>
      <c r="PH31" s="274"/>
      <c r="PI31" s="274"/>
      <c r="PJ31" s="274"/>
      <c r="PK31" s="274"/>
      <c r="PL31" s="274"/>
      <c r="PM31" s="274"/>
      <c r="PN31" s="274"/>
      <c r="PO31" s="274"/>
      <c r="PP31" s="274"/>
      <c r="PQ31" s="274"/>
      <c r="PR31" s="274"/>
      <c r="PS31" s="274"/>
      <c r="PT31" s="274"/>
      <c r="PU31" s="274"/>
      <c r="PV31" s="274"/>
      <c r="PW31" s="274"/>
      <c r="PX31" s="274"/>
      <c r="PY31" s="274"/>
      <c r="PZ31" s="274"/>
      <c r="QA31" s="274"/>
      <c r="QB31" s="274"/>
      <c r="QC31" s="274"/>
      <c r="QD31" s="274"/>
      <c r="QE31" s="274"/>
      <c r="QF31" s="274"/>
      <c r="QG31" s="274"/>
      <c r="QH31" s="274"/>
      <c r="QI31" s="274"/>
      <c r="QJ31" s="274"/>
      <c r="QK31" s="274"/>
      <c r="QL31" s="274"/>
      <c r="QM31" s="274"/>
      <c r="QN31" s="274"/>
      <c r="QO31" s="274"/>
      <c r="QP31" s="274"/>
      <c r="QQ31" s="274"/>
      <c r="QR31" s="274"/>
      <c r="QS31" s="274"/>
      <c r="QT31" s="274"/>
      <c r="QU31" s="274"/>
      <c r="QV31" s="274"/>
      <c r="QW31" s="274"/>
      <c r="QX31" s="274"/>
      <c r="QY31" s="274"/>
      <c r="QZ31" s="274"/>
      <c r="RA31" s="274"/>
      <c r="RB31" s="274"/>
      <c r="RC31" s="274"/>
      <c r="RD31" s="274"/>
      <c r="RE31" s="274"/>
      <c r="RF31" s="274"/>
      <c r="RG31" s="274"/>
      <c r="RH31" s="274"/>
      <c r="RI31" s="274"/>
      <c r="RJ31" s="274"/>
      <c r="RK31" s="274"/>
      <c r="RL31" s="274"/>
      <c r="RM31" s="274"/>
      <c r="RN31" s="274"/>
      <c r="RO31" s="274"/>
      <c r="RP31" s="274"/>
      <c r="RQ31" s="274"/>
      <c r="RR31" s="274"/>
      <c r="RS31" s="274"/>
      <c r="RT31" s="274"/>
      <c r="RU31" s="274"/>
      <c r="RV31" s="274"/>
      <c r="RW31" s="274"/>
      <c r="RX31" s="274"/>
      <c r="RY31" s="274"/>
      <c r="RZ31" s="274"/>
      <c r="SA31" s="274"/>
      <c r="SB31" s="274"/>
      <c r="SC31" s="274"/>
      <c r="SD31" s="274"/>
      <c r="SE31" s="274"/>
      <c r="SF31" s="274"/>
      <c r="SG31" s="274"/>
      <c r="SH31" s="274"/>
      <c r="SI31" s="274"/>
      <c r="SJ31" s="274"/>
      <c r="SK31" s="274"/>
      <c r="SL31" s="274"/>
      <c r="SM31" s="274"/>
      <c r="SN31" s="274"/>
      <c r="SO31" s="274"/>
      <c r="SP31" s="274"/>
      <c r="SQ31" s="274"/>
      <c r="SR31" s="274"/>
      <c r="SS31" s="274"/>
      <c r="ST31" s="274"/>
      <c r="SU31" s="274"/>
      <c r="SV31" s="274"/>
      <c r="SW31" s="274"/>
      <c r="SX31" s="274"/>
      <c r="SY31" s="274"/>
      <c r="SZ31" s="274"/>
      <c r="TA31" s="274"/>
      <c r="TB31" s="274"/>
      <c r="TC31" s="274"/>
      <c r="TD31" s="274"/>
      <c r="TE31" s="274"/>
      <c r="TF31" s="274"/>
      <c r="TG31" s="274"/>
      <c r="TH31" s="274"/>
      <c r="TI31" s="274"/>
      <c r="TJ31" s="274"/>
      <c r="TK31" s="274"/>
      <c r="TL31" s="274"/>
      <c r="TM31" s="274"/>
      <c r="TN31" s="274"/>
      <c r="TO31" s="274"/>
      <c r="TP31" s="274"/>
      <c r="TQ31" s="274"/>
      <c r="TR31" s="274"/>
      <c r="TS31" s="274"/>
      <c r="TT31" s="274"/>
      <c r="TU31" s="274"/>
      <c r="TV31" s="274"/>
      <c r="TW31" s="274"/>
      <c r="TX31" s="274"/>
      <c r="TY31" s="274"/>
      <c r="TZ31" s="274"/>
      <c r="UA31" s="274"/>
      <c r="UB31" s="274"/>
      <c r="UC31" s="274"/>
      <c r="UD31" s="274"/>
      <c r="UE31" s="274"/>
      <c r="UF31" s="274"/>
      <c r="UG31" s="274"/>
      <c r="UH31" s="274"/>
      <c r="UI31" s="274"/>
      <c r="UJ31" s="274"/>
      <c r="UK31" s="274"/>
      <c r="UL31" s="274"/>
      <c r="UM31" s="274"/>
      <c r="UN31" s="274"/>
      <c r="UO31" s="274"/>
      <c r="UP31" s="274"/>
      <c r="UQ31" s="274"/>
      <c r="UR31" s="274"/>
      <c r="US31" s="274"/>
      <c r="UT31" s="274"/>
      <c r="UU31" s="274"/>
      <c r="UV31" s="274"/>
      <c r="UW31" s="274"/>
      <c r="UX31" s="274"/>
      <c r="UY31" s="274"/>
      <c r="UZ31" s="274"/>
      <c r="VA31" s="274"/>
      <c r="VB31" s="274"/>
      <c r="VC31" s="274"/>
      <c r="VD31" s="274"/>
      <c r="VE31" s="274"/>
      <c r="VF31" s="274"/>
      <c r="VG31" s="274"/>
      <c r="VH31" s="274"/>
      <c r="VI31" s="274"/>
      <c r="VJ31" s="274"/>
      <c r="VK31" s="274"/>
      <c r="VL31" s="274"/>
      <c r="VM31" s="274"/>
      <c r="VN31" s="274"/>
      <c r="VO31" s="274"/>
      <c r="VP31" s="274"/>
      <c r="VQ31" s="274"/>
      <c r="VR31" s="274"/>
      <c r="VS31" s="274"/>
      <c r="VT31" s="274"/>
      <c r="VU31" s="274"/>
      <c r="VV31" s="274"/>
      <c r="VW31" s="274"/>
      <c r="VX31" s="274"/>
      <c r="VY31" s="274"/>
      <c r="VZ31" s="274"/>
      <c r="WA31" s="274"/>
      <c r="WB31" s="274"/>
      <c r="WC31" s="274"/>
      <c r="WD31" s="274"/>
      <c r="WE31" s="274"/>
      <c r="WF31" s="274"/>
      <c r="WG31" s="274"/>
      <c r="WH31" s="274"/>
      <c r="WI31" s="274"/>
      <c r="WJ31" s="274"/>
      <c r="WK31" s="274"/>
      <c r="WL31" s="274"/>
      <c r="WM31" s="274"/>
      <c r="WN31" s="274"/>
      <c r="WO31" s="274"/>
      <c r="WP31" s="274"/>
      <c r="WQ31" s="274"/>
      <c r="WR31" s="274"/>
      <c r="WS31" s="274"/>
      <c r="WT31" s="274"/>
      <c r="WU31" s="274"/>
      <c r="WV31" s="274"/>
      <c r="WW31" s="274"/>
      <c r="WX31" s="274"/>
      <c r="WY31" s="274"/>
      <c r="WZ31" s="274"/>
      <c r="XA31" s="274"/>
      <c r="XB31" s="274"/>
      <c r="XC31" s="274"/>
      <c r="XD31" s="274"/>
      <c r="XE31" s="274"/>
      <c r="XF31" s="274"/>
      <c r="XG31" s="274"/>
      <c r="XH31" s="274"/>
      <c r="XI31" s="274"/>
      <c r="XJ31" s="274"/>
      <c r="XK31" s="274"/>
      <c r="XL31" s="274"/>
      <c r="XM31" s="274"/>
      <c r="XN31" s="274"/>
      <c r="XO31" s="274"/>
      <c r="XP31" s="274"/>
      <c r="XQ31" s="274"/>
      <c r="XR31" s="274"/>
      <c r="XS31" s="274"/>
      <c r="XT31" s="274"/>
      <c r="XU31" s="274"/>
      <c r="XV31" s="274"/>
      <c r="XW31" s="274"/>
      <c r="XX31" s="274"/>
      <c r="XY31" s="274"/>
      <c r="XZ31" s="274"/>
      <c r="YA31" s="274"/>
      <c r="YB31" s="274"/>
      <c r="YC31" s="274"/>
      <c r="YD31" s="274"/>
      <c r="YE31" s="274"/>
      <c r="YF31" s="274"/>
      <c r="YG31" s="274"/>
      <c r="YH31" s="274"/>
      <c r="YI31" s="274"/>
      <c r="YJ31" s="274"/>
      <c r="YK31" s="274"/>
      <c r="YL31" s="274"/>
      <c r="YM31" s="274"/>
      <c r="YN31" s="274"/>
      <c r="YO31" s="274"/>
      <c r="YP31" s="274"/>
      <c r="YQ31" s="274"/>
      <c r="YR31" s="274"/>
      <c r="YS31" s="274"/>
      <c r="YT31" s="274"/>
      <c r="YU31" s="274"/>
      <c r="YV31" s="274"/>
      <c r="YW31" s="274"/>
      <c r="YX31" s="274"/>
      <c r="YY31" s="274"/>
      <c r="YZ31" s="274"/>
      <c r="ZA31" s="274"/>
      <c r="ZB31" s="274"/>
      <c r="ZC31" s="274"/>
      <c r="ZD31" s="274"/>
      <c r="ZE31" s="274"/>
      <c r="ZF31" s="274"/>
      <c r="ZG31" s="274"/>
      <c r="ZH31" s="274"/>
      <c r="ZI31" s="274"/>
      <c r="ZJ31" s="274"/>
      <c r="ZK31" s="274"/>
      <c r="ZL31" s="274"/>
      <c r="ZM31" s="274"/>
      <c r="ZN31" s="274"/>
      <c r="ZO31" s="274"/>
      <c r="ZP31" s="274"/>
      <c r="ZQ31" s="274"/>
      <c r="ZR31" s="274"/>
      <c r="ZS31" s="274"/>
      <c r="ZT31" s="274"/>
      <c r="ZU31" s="274"/>
      <c r="ZV31" s="274"/>
      <c r="ZW31" s="274"/>
      <c r="ZX31" s="274"/>
      <c r="ZY31" s="274"/>
      <c r="ZZ31" s="274"/>
      <c r="AAA31" s="274"/>
      <c r="AAB31" s="274"/>
      <c r="AAC31" s="274"/>
      <c r="AAD31" s="274"/>
      <c r="AAE31" s="274"/>
      <c r="AAF31" s="274"/>
      <c r="AAG31" s="274"/>
      <c r="AAH31" s="274"/>
      <c r="AAI31" s="274"/>
      <c r="AAJ31" s="274"/>
      <c r="AAK31" s="274"/>
      <c r="AAL31" s="274"/>
      <c r="AAM31" s="274"/>
      <c r="AAN31" s="274"/>
      <c r="AAO31" s="274"/>
      <c r="AAP31" s="274"/>
      <c r="AAQ31" s="274"/>
      <c r="AAR31" s="274"/>
      <c r="AAS31" s="274"/>
      <c r="AAT31" s="274"/>
      <c r="AAU31" s="274"/>
      <c r="AAV31" s="274"/>
      <c r="AAW31" s="274"/>
      <c r="AAX31" s="274"/>
      <c r="AAY31" s="274"/>
      <c r="AAZ31" s="274"/>
      <c r="ABA31" s="274"/>
      <c r="ABB31" s="274"/>
      <c r="ABC31" s="274"/>
      <c r="ABD31" s="274"/>
      <c r="ABE31" s="274"/>
      <c r="ABF31" s="274"/>
      <c r="ABG31" s="274"/>
      <c r="ABH31" s="274"/>
      <c r="ABI31" s="274"/>
      <c r="ABJ31" s="274"/>
      <c r="ABK31" s="274"/>
      <c r="ABL31" s="274"/>
      <c r="ABM31" s="274"/>
      <c r="ABN31" s="274"/>
      <c r="ABO31" s="274"/>
      <c r="ABP31" s="274"/>
      <c r="ABQ31" s="274"/>
      <c r="ABR31" s="274"/>
      <c r="ABS31" s="274"/>
      <c r="ABT31" s="274"/>
      <c r="ABU31" s="274"/>
      <c r="ABV31" s="274"/>
      <c r="ABW31" s="274"/>
      <c r="ABX31" s="274"/>
      <c r="ABY31" s="274"/>
      <c r="ABZ31" s="274"/>
      <c r="ACA31" s="274"/>
      <c r="ACB31" s="274"/>
      <c r="ACC31" s="274"/>
      <c r="ACD31" s="274"/>
      <c r="ACE31" s="274"/>
      <c r="ACF31" s="274"/>
      <c r="ACG31" s="274"/>
      <c r="ACH31" s="274"/>
      <c r="ACI31" s="274"/>
      <c r="ACJ31" s="274"/>
      <c r="ACK31" s="274"/>
      <c r="ACL31" s="274"/>
      <c r="ACM31" s="274"/>
      <c r="ACN31" s="274"/>
      <c r="ACO31" s="274"/>
      <c r="ACP31" s="274"/>
      <c r="ACQ31" s="274"/>
      <c r="ACR31" s="274"/>
      <c r="ACS31" s="274"/>
      <c r="ACT31" s="274"/>
      <c r="ACU31" s="274"/>
      <c r="ACV31" s="274"/>
      <c r="ACW31" s="274"/>
      <c r="ACX31" s="274"/>
      <c r="ACY31" s="274"/>
      <c r="ACZ31" s="274"/>
      <c r="ADA31" s="274"/>
      <c r="ADB31" s="274"/>
      <c r="ADC31" s="274"/>
      <c r="ADD31" s="274"/>
      <c r="ADE31" s="274"/>
      <c r="ADF31" s="274"/>
      <c r="ADG31" s="274"/>
      <c r="ADH31" s="274"/>
      <c r="ADI31" s="274"/>
      <c r="ADJ31" s="274"/>
      <c r="ADK31" s="274"/>
      <c r="ADL31" s="274"/>
      <c r="ADM31" s="274"/>
      <c r="ADN31" s="274"/>
      <c r="ADO31" s="274"/>
      <c r="ADP31" s="274"/>
      <c r="ADQ31" s="274"/>
      <c r="ADR31" s="274"/>
      <c r="ADS31" s="274"/>
      <c r="ADT31" s="274"/>
      <c r="ADU31" s="274"/>
      <c r="ADV31" s="274"/>
      <c r="ADW31" s="274"/>
      <c r="ADX31" s="274"/>
      <c r="ADY31" s="274"/>
      <c r="ADZ31" s="274"/>
      <c r="AEA31" s="274"/>
      <c r="AEB31" s="274"/>
      <c r="AEC31" s="274"/>
      <c r="AED31" s="274"/>
      <c r="AEE31" s="274"/>
      <c r="AEF31" s="274"/>
      <c r="AEG31" s="274"/>
      <c r="AEH31" s="274"/>
      <c r="AEI31" s="274"/>
      <c r="AEJ31" s="274"/>
      <c r="AEK31" s="274"/>
      <c r="AEL31" s="274"/>
      <c r="AEM31" s="274"/>
      <c r="AEN31" s="274"/>
      <c r="AEO31" s="274"/>
      <c r="AEP31" s="274"/>
      <c r="AEQ31" s="274"/>
      <c r="AER31" s="274"/>
      <c r="AES31" s="274"/>
      <c r="AET31" s="274"/>
      <c r="AEU31" s="274"/>
      <c r="AEV31" s="274"/>
      <c r="AEW31" s="274"/>
      <c r="AEX31" s="274"/>
      <c r="AEY31" s="274"/>
      <c r="AEZ31" s="274"/>
      <c r="AFA31" s="274"/>
      <c r="AFB31" s="274"/>
      <c r="AFC31" s="274"/>
      <c r="AFD31" s="274"/>
      <c r="AFE31" s="274"/>
      <c r="AFF31" s="274"/>
      <c r="AFG31" s="274"/>
      <c r="AFH31" s="274"/>
      <c r="AFI31" s="274"/>
      <c r="AFJ31" s="274"/>
      <c r="AFK31" s="274"/>
      <c r="AFL31" s="274"/>
      <c r="AFM31" s="274"/>
      <c r="AFN31" s="274"/>
      <c r="AFO31" s="274"/>
      <c r="AFP31" s="274"/>
      <c r="AFQ31" s="274"/>
      <c r="AFR31" s="274"/>
      <c r="AFS31" s="274"/>
      <c r="AFT31" s="274"/>
      <c r="AFU31" s="274"/>
      <c r="AFV31" s="274"/>
      <c r="AFW31" s="274"/>
      <c r="AFX31" s="274"/>
      <c r="AFY31" s="274"/>
      <c r="AFZ31" s="274"/>
      <c r="AGA31" s="274"/>
      <c r="AGB31" s="274"/>
      <c r="AGC31" s="274"/>
      <c r="AGD31" s="274"/>
      <c r="AGE31" s="274"/>
      <c r="AGF31" s="274"/>
      <c r="AGG31" s="274"/>
      <c r="AGH31" s="274"/>
      <c r="AGI31" s="274"/>
      <c r="AGJ31" s="274"/>
      <c r="AGK31" s="274"/>
      <c r="AGL31" s="274"/>
      <c r="AGM31" s="274"/>
      <c r="AGN31" s="274"/>
      <c r="AGO31" s="274"/>
      <c r="AGP31" s="274"/>
      <c r="AGQ31" s="274"/>
      <c r="AGR31" s="274"/>
      <c r="AGS31" s="274"/>
      <c r="AGT31" s="274"/>
      <c r="AGU31" s="274"/>
      <c r="AGV31" s="274"/>
      <c r="AGW31" s="274"/>
      <c r="AGX31" s="274"/>
      <c r="AGY31" s="274"/>
      <c r="AGZ31" s="274"/>
      <c r="AHA31" s="274"/>
      <c r="AHB31" s="274"/>
      <c r="AHC31" s="274"/>
      <c r="AHD31" s="274"/>
      <c r="AHE31" s="274"/>
      <c r="AHF31" s="274"/>
      <c r="AHG31" s="274"/>
      <c r="AHH31" s="274"/>
      <c r="AHI31" s="274"/>
      <c r="AHJ31" s="274"/>
      <c r="AHK31" s="274"/>
      <c r="AHL31" s="274"/>
      <c r="AHM31" s="274"/>
      <c r="AHN31" s="274"/>
      <c r="AHO31" s="274"/>
      <c r="AHP31" s="274"/>
      <c r="AHQ31" s="274"/>
      <c r="AHR31" s="274"/>
      <c r="AHS31" s="274"/>
      <c r="AHT31" s="274"/>
      <c r="AHU31" s="274"/>
      <c r="AHV31" s="274"/>
      <c r="AHW31" s="274"/>
      <c r="AHX31" s="274"/>
      <c r="AHY31" s="274"/>
      <c r="AHZ31" s="274"/>
      <c r="AIA31" s="274"/>
      <c r="AIB31" s="274"/>
      <c r="AIC31" s="274"/>
      <c r="AID31" s="274"/>
      <c r="AIE31" s="274"/>
      <c r="AIF31" s="274"/>
      <c r="AIG31" s="274"/>
      <c r="AIH31" s="274"/>
      <c r="AII31" s="274"/>
      <c r="AIJ31" s="274"/>
      <c r="AIK31" s="274"/>
      <c r="AIL31" s="274"/>
      <c r="AIM31" s="274"/>
      <c r="AIN31" s="274"/>
      <c r="AIO31" s="274"/>
      <c r="AIP31" s="274"/>
      <c r="AIQ31" s="274"/>
      <c r="AIR31" s="274"/>
      <c r="AIS31" s="274"/>
      <c r="AIT31" s="274"/>
      <c r="AIU31" s="274"/>
      <c r="AIV31" s="274"/>
      <c r="AIW31" s="274"/>
      <c r="AIX31" s="274"/>
      <c r="AIY31" s="274"/>
      <c r="AIZ31" s="274"/>
      <c r="AJA31" s="274"/>
      <c r="AJB31" s="274"/>
      <c r="AJC31" s="274"/>
      <c r="AJD31" s="274"/>
      <c r="AJE31" s="274"/>
      <c r="AJF31" s="274"/>
      <c r="AJG31" s="274"/>
      <c r="AJH31" s="274"/>
      <c r="AJI31" s="274"/>
      <c r="AJJ31" s="274"/>
      <c r="AJK31" s="274"/>
      <c r="AJL31" s="274"/>
      <c r="AJM31" s="274"/>
      <c r="AJN31" s="274"/>
      <c r="AJO31" s="274"/>
      <c r="AJP31" s="274"/>
      <c r="AJQ31" s="274"/>
      <c r="AJR31" s="274"/>
      <c r="AJS31" s="274"/>
      <c r="AJT31" s="274"/>
      <c r="AJU31" s="274"/>
      <c r="AJV31" s="274"/>
      <c r="AJW31" s="274"/>
      <c r="AJX31" s="274"/>
      <c r="AJY31" s="274"/>
      <c r="AJZ31" s="274"/>
      <c r="AKA31" s="274"/>
      <c r="AKB31" s="274"/>
      <c r="AKC31" s="274"/>
      <c r="AKD31" s="274"/>
      <c r="AKE31" s="274"/>
      <c r="AKF31" s="274"/>
      <c r="AKG31" s="274"/>
      <c r="AKH31" s="274"/>
      <c r="AKI31" s="274"/>
      <c r="AKJ31" s="274"/>
      <c r="AKK31" s="274"/>
      <c r="AKL31" s="274"/>
      <c r="AKM31" s="274"/>
      <c r="AKN31" s="274"/>
      <c r="AKO31" s="274"/>
      <c r="AKP31" s="274"/>
      <c r="AKQ31" s="274"/>
      <c r="AKR31" s="274"/>
      <c r="AKS31" s="274"/>
      <c r="AKT31" s="274"/>
      <c r="AKU31" s="274"/>
      <c r="AKV31" s="274"/>
      <c r="AKW31" s="274"/>
      <c r="AKX31" s="274"/>
      <c r="AKY31" s="274"/>
      <c r="AKZ31" s="274"/>
      <c r="ALA31" s="274"/>
      <c r="ALB31" s="274"/>
      <c r="ALC31" s="274"/>
      <c r="ALD31" s="274"/>
      <c r="ALE31" s="274"/>
      <c r="ALF31" s="274"/>
      <c r="ALG31" s="274"/>
      <c r="ALH31" s="274"/>
      <c r="ALI31" s="274"/>
      <c r="ALJ31" s="274"/>
      <c r="ALK31" s="274"/>
      <c r="ALL31" s="274"/>
      <c r="ALM31" s="274"/>
      <c r="ALN31" s="274"/>
      <c r="ALO31" s="274"/>
      <c r="ALP31" s="274"/>
      <c r="ALQ31" s="274"/>
      <c r="ALR31" s="274"/>
      <c r="ALS31" s="274"/>
      <c r="ALT31" s="274"/>
      <c r="ALU31" s="274"/>
      <c r="ALV31" s="274"/>
      <c r="ALW31" s="274"/>
      <c r="ALX31" s="274"/>
      <c r="ALY31" s="274"/>
      <c r="ALZ31" s="274"/>
      <c r="AMA31" s="274"/>
      <c r="AMB31" s="274"/>
      <c r="AMC31" s="274"/>
      <c r="AMD31" s="274"/>
      <c r="AME31" s="274"/>
      <c r="AMF31" s="274"/>
      <c r="AMG31" s="274"/>
      <c r="AMH31" s="274"/>
      <c r="AMI31" s="274"/>
      <c r="AMJ31" s="274"/>
    </row>
    <row r="32" spans="1:1024" s="59" customFormat="1">
      <c r="A32" s="268"/>
      <c r="B32" s="269"/>
      <c r="C32" s="48" t="s">
        <v>96</v>
      </c>
      <c r="D32" s="49">
        <f>D33+D35+D37+D38</f>
        <v>208022.59999999998</v>
      </c>
      <c r="E32" s="50" t="s">
        <v>97</v>
      </c>
      <c r="F32" s="49">
        <f>F33+F35+F37+F38</f>
        <v>36390.684000000001</v>
      </c>
      <c r="G32" s="50" t="s">
        <v>97</v>
      </c>
      <c r="H32" s="49">
        <f>H33+H35+H37+H38</f>
        <v>4433.5590000000002</v>
      </c>
      <c r="I32" s="50">
        <f>H32/D32*100</f>
        <v>2.1312871774509121</v>
      </c>
      <c r="J32" s="50" t="s">
        <v>97</v>
      </c>
      <c r="K32" s="50" t="s">
        <v>97</v>
      </c>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3"/>
      <c r="KP32" s="274"/>
      <c r="KQ32" s="274"/>
      <c r="KR32" s="274"/>
      <c r="KS32" s="274"/>
      <c r="KT32" s="274"/>
      <c r="KU32" s="274"/>
      <c r="KV32" s="274"/>
      <c r="KW32" s="274"/>
      <c r="KX32" s="274"/>
      <c r="KY32" s="274"/>
      <c r="KZ32" s="274"/>
      <c r="LA32" s="274"/>
      <c r="LB32" s="274"/>
      <c r="LC32" s="274"/>
      <c r="LD32" s="274"/>
      <c r="LE32" s="274"/>
      <c r="LF32" s="274"/>
      <c r="LG32" s="274"/>
      <c r="LH32" s="274"/>
      <c r="LI32" s="274"/>
      <c r="LJ32" s="274"/>
      <c r="LK32" s="274"/>
      <c r="LL32" s="274"/>
      <c r="LM32" s="274"/>
      <c r="LN32" s="274"/>
      <c r="LO32" s="274"/>
      <c r="LP32" s="274"/>
      <c r="LQ32" s="274"/>
      <c r="LR32" s="274"/>
      <c r="LS32" s="274"/>
      <c r="LT32" s="274"/>
      <c r="LU32" s="274"/>
      <c r="LV32" s="274"/>
      <c r="LW32" s="274"/>
      <c r="LX32" s="274"/>
      <c r="LY32" s="274"/>
      <c r="LZ32" s="274"/>
      <c r="MA32" s="274"/>
      <c r="MB32" s="274"/>
      <c r="MC32" s="274"/>
      <c r="MD32" s="274"/>
      <c r="ME32" s="274"/>
      <c r="MF32" s="274"/>
      <c r="MG32" s="274"/>
      <c r="MH32" s="274"/>
      <c r="MI32" s="274"/>
      <c r="MJ32" s="274"/>
      <c r="MK32" s="274"/>
      <c r="ML32" s="274"/>
      <c r="MM32" s="274"/>
      <c r="MN32" s="274"/>
      <c r="MO32" s="274"/>
      <c r="MP32" s="274"/>
      <c r="MQ32" s="274"/>
      <c r="MR32" s="274"/>
      <c r="MS32" s="274"/>
      <c r="MT32" s="274"/>
      <c r="MU32" s="274"/>
      <c r="MV32" s="274"/>
      <c r="MW32" s="274"/>
      <c r="MX32" s="274"/>
      <c r="MY32" s="274"/>
      <c r="MZ32" s="274"/>
      <c r="NA32" s="274"/>
      <c r="NB32" s="274"/>
      <c r="NC32" s="274"/>
      <c r="ND32" s="274"/>
      <c r="NE32" s="274"/>
      <c r="NF32" s="274"/>
      <c r="NG32" s="274"/>
      <c r="NH32" s="274"/>
      <c r="NI32" s="274"/>
      <c r="NJ32" s="274"/>
      <c r="NK32" s="274"/>
      <c r="NL32" s="274"/>
      <c r="NM32" s="274"/>
      <c r="NN32" s="274"/>
      <c r="NO32" s="274"/>
      <c r="NP32" s="274"/>
      <c r="NQ32" s="274"/>
      <c r="NR32" s="274"/>
      <c r="NS32" s="274"/>
      <c r="NT32" s="274"/>
      <c r="NU32" s="274"/>
      <c r="NV32" s="274"/>
      <c r="NW32" s="274"/>
      <c r="NX32" s="274"/>
      <c r="NY32" s="274"/>
      <c r="NZ32" s="274"/>
      <c r="OA32" s="274"/>
      <c r="OB32" s="274"/>
      <c r="OC32" s="274"/>
      <c r="OD32" s="274"/>
      <c r="OE32" s="274"/>
      <c r="OF32" s="274"/>
      <c r="OG32" s="274"/>
      <c r="OH32" s="274"/>
      <c r="OI32" s="274"/>
      <c r="OJ32" s="274"/>
      <c r="OK32" s="274"/>
      <c r="OL32" s="274"/>
      <c r="OM32" s="274"/>
      <c r="ON32" s="274"/>
      <c r="OO32" s="274"/>
      <c r="OP32" s="274"/>
      <c r="OQ32" s="274"/>
      <c r="OR32" s="274"/>
      <c r="OS32" s="274"/>
      <c r="OT32" s="274"/>
      <c r="OU32" s="274"/>
      <c r="OV32" s="274"/>
      <c r="OW32" s="274"/>
      <c r="OX32" s="274"/>
      <c r="OY32" s="274"/>
      <c r="OZ32" s="274"/>
      <c r="PA32" s="274"/>
      <c r="PB32" s="274"/>
      <c r="PC32" s="274"/>
      <c r="PD32" s="274"/>
      <c r="PE32" s="274"/>
      <c r="PF32" s="274"/>
      <c r="PG32" s="274"/>
      <c r="PH32" s="274"/>
      <c r="PI32" s="274"/>
      <c r="PJ32" s="274"/>
      <c r="PK32" s="274"/>
      <c r="PL32" s="274"/>
      <c r="PM32" s="274"/>
      <c r="PN32" s="274"/>
      <c r="PO32" s="274"/>
      <c r="PP32" s="274"/>
      <c r="PQ32" s="274"/>
      <c r="PR32" s="274"/>
      <c r="PS32" s="274"/>
      <c r="PT32" s="274"/>
      <c r="PU32" s="274"/>
      <c r="PV32" s="274"/>
      <c r="PW32" s="274"/>
      <c r="PX32" s="274"/>
      <c r="PY32" s="274"/>
      <c r="PZ32" s="274"/>
      <c r="QA32" s="274"/>
      <c r="QB32" s="274"/>
      <c r="QC32" s="274"/>
      <c r="QD32" s="274"/>
      <c r="QE32" s="274"/>
      <c r="QF32" s="274"/>
      <c r="QG32" s="274"/>
      <c r="QH32" s="274"/>
      <c r="QI32" s="274"/>
      <c r="QJ32" s="274"/>
      <c r="QK32" s="274"/>
      <c r="QL32" s="274"/>
      <c r="QM32" s="274"/>
      <c r="QN32" s="274"/>
      <c r="QO32" s="274"/>
      <c r="QP32" s="274"/>
      <c r="QQ32" s="274"/>
      <c r="QR32" s="274"/>
      <c r="QS32" s="274"/>
      <c r="QT32" s="274"/>
      <c r="QU32" s="274"/>
      <c r="QV32" s="274"/>
      <c r="QW32" s="274"/>
      <c r="QX32" s="274"/>
      <c r="QY32" s="274"/>
      <c r="QZ32" s="274"/>
      <c r="RA32" s="274"/>
      <c r="RB32" s="274"/>
      <c r="RC32" s="274"/>
      <c r="RD32" s="274"/>
      <c r="RE32" s="274"/>
      <c r="RF32" s="274"/>
      <c r="RG32" s="274"/>
      <c r="RH32" s="274"/>
      <c r="RI32" s="274"/>
      <c r="RJ32" s="274"/>
      <c r="RK32" s="274"/>
      <c r="RL32" s="274"/>
      <c r="RM32" s="274"/>
      <c r="RN32" s="274"/>
      <c r="RO32" s="274"/>
      <c r="RP32" s="274"/>
      <c r="RQ32" s="274"/>
      <c r="RR32" s="274"/>
      <c r="RS32" s="274"/>
      <c r="RT32" s="274"/>
      <c r="RU32" s="274"/>
      <c r="RV32" s="274"/>
      <c r="RW32" s="274"/>
      <c r="RX32" s="274"/>
      <c r="RY32" s="274"/>
      <c r="RZ32" s="274"/>
      <c r="SA32" s="274"/>
      <c r="SB32" s="274"/>
      <c r="SC32" s="274"/>
      <c r="SD32" s="274"/>
      <c r="SE32" s="274"/>
      <c r="SF32" s="274"/>
      <c r="SG32" s="274"/>
      <c r="SH32" s="274"/>
      <c r="SI32" s="274"/>
      <c r="SJ32" s="274"/>
      <c r="SK32" s="274"/>
      <c r="SL32" s="274"/>
      <c r="SM32" s="274"/>
      <c r="SN32" s="274"/>
      <c r="SO32" s="274"/>
      <c r="SP32" s="274"/>
      <c r="SQ32" s="274"/>
      <c r="SR32" s="274"/>
      <c r="SS32" s="274"/>
      <c r="ST32" s="274"/>
      <c r="SU32" s="274"/>
      <c r="SV32" s="274"/>
      <c r="SW32" s="274"/>
      <c r="SX32" s="274"/>
      <c r="SY32" s="274"/>
      <c r="SZ32" s="274"/>
      <c r="TA32" s="274"/>
      <c r="TB32" s="274"/>
      <c r="TC32" s="274"/>
      <c r="TD32" s="274"/>
      <c r="TE32" s="274"/>
      <c r="TF32" s="274"/>
      <c r="TG32" s="274"/>
      <c r="TH32" s="274"/>
      <c r="TI32" s="274"/>
      <c r="TJ32" s="274"/>
      <c r="TK32" s="274"/>
      <c r="TL32" s="274"/>
      <c r="TM32" s="274"/>
      <c r="TN32" s="274"/>
      <c r="TO32" s="274"/>
      <c r="TP32" s="274"/>
      <c r="TQ32" s="274"/>
      <c r="TR32" s="274"/>
      <c r="TS32" s="274"/>
      <c r="TT32" s="274"/>
      <c r="TU32" s="274"/>
      <c r="TV32" s="274"/>
      <c r="TW32" s="274"/>
      <c r="TX32" s="274"/>
      <c r="TY32" s="274"/>
      <c r="TZ32" s="274"/>
      <c r="UA32" s="274"/>
      <c r="UB32" s="274"/>
      <c r="UC32" s="274"/>
      <c r="UD32" s="274"/>
      <c r="UE32" s="274"/>
      <c r="UF32" s="274"/>
      <c r="UG32" s="274"/>
      <c r="UH32" s="274"/>
      <c r="UI32" s="274"/>
      <c r="UJ32" s="274"/>
      <c r="UK32" s="274"/>
      <c r="UL32" s="274"/>
      <c r="UM32" s="274"/>
      <c r="UN32" s="274"/>
      <c r="UO32" s="274"/>
      <c r="UP32" s="274"/>
      <c r="UQ32" s="274"/>
      <c r="UR32" s="274"/>
      <c r="US32" s="274"/>
      <c r="UT32" s="274"/>
      <c r="UU32" s="274"/>
      <c r="UV32" s="274"/>
      <c r="UW32" s="274"/>
      <c r="UX32" s="274"/>
      <c r="UY32" s="274"/>
      <c r="UZ32" s="274"/>
      <c r="VA32" s="274"/>
      <c r="VB32" s="274"/>
      <c r="VC32" s="274"/>
      <c r="VD32" s="274"/>
      <c r="VE32" s="274"/>
      <c r="VF32" s="274"/>
      <c r="VG32" s="274"/>
      <c r="VH32" s="274"/>
      <c r="VI32" s="274"/>
      <c r="VJ32" s="274"/>
      <c r="VK32" s="274"/>
      <c r="VL32" s="274"/>
      <c r="VM32" s="274"/>
      <c r="VN32" s="274"/>
      <c r="VO32" s="274"/>
      <c r="VP32" s="274"/>
      <c r="VQ32" s="274"/>
      <c r="VR32" s="274"/>
      <c r="VS32" s="274"/>
      <c r="VT32" s="274"/>
      <c r="VU32" s="274"/>
      <c r="VV32" s="274"/>
      <c r="VW32" s="274"/>
      <c r="VX32" s="274"/>
      <c r="VY32" s="274"/>
      <c r="VZ32" s="274"/>
      <c r="WA32" s="274"/>
      <c r="WB32" s="274"/>
      <c r="WC32" s="274"/>
      <c r="WD32" s="274"/>
      <c r="WE32" s="274"/>
      <c r="WF32" s="274"/>
      <c r="WG32" s="274"/>
      <c r="WH32" s="274"/>
      <c r="WI32" s="274"/>
      <c r="WJ32" s="274"/>
      <c r="WK32" s="274"/>
      <c r="WL32" s="274"/>
      <c r="WM32" s="274"/>
      <c r="WN32" s="274"/>
      <c r="WO32" s="274"/>
      <c r="WP32" s="274"/>
      <c r="WQ32" s="274"/>
      <c r="WR32" s="274"/>
      <c r="WS32" s="274"/>
      <c r="WT32" s="274"/>
      <c r="WU32" s="274"/>
      <c r="WV32" s="274"/>
      <c r="WW32" s="274"/>
      <c r="WX32" s="274"/>
      <c r="WY32" s="274"/>
      <c r="WZ32" s="274"/>
      <c r="XA32" s="274"/>
      <c r="XB32" s="274"/>
      <c r="XC32" s="274"/>
      <c r="XD32" s="274"/>
      <c r="XE32" s="274"/>
      <c r="XF32" s="274"/>
      <c r="XG32" s="274"/>
      <c r="XH32" s="274"/>
      <c r="XI32" s="274"/>
      <c r="XJ32" s="274"/>
      <c r="XK32" s="274"/>
      <c r="XL32" s="274"/>
      <c r="XM32" s="274"/>
      <c r="XN32" s="274"/>
      <c r="XO32" s="274"/>
      <c r="XP32" s="274"/>
      <c r="XQ32" s="274"/>
      <c r="XR32" s="274"/>
      <c r="XS32" s="274"/>
      <c r="XT32" s="274"/>
      <c r="XU32" s="274"/>
      <c r="XV32" s="274"/>
      <c r="XW32" s="274"/>
      <c r="XX32" s="274"/>
      <c r="XY32" s="274"/>
      <c r="XZ32" s="274"/>
      <c r="YA32" s="274"/>
      <c r="YB32" s="274"/>
      <c r="YC32" s="274"/>
      <c r="YD32" s="274"/>
      <c r="YE32" s="274"/>
      <c r="YF32" s="274"/>
      <c r="YG32" s="274"/>
      <c r="YH32" s="274"/>
      <c r="YI32" s="274"/>
      <c r="YJ32" s="274"/>
      <c r="YK32" s="274"/>
      <c r="YL32" s="274"/>
      <c r="YM32" s="274"/>
      <c r="YN32" s="274"/>
      <c r="YO32" s="274"/>
      <c r="YP32" s="274"/>
      <c r="YQ32" s="274"/>
      <c r="YR32" s="274"/>
      <c r="YS32" s="274"/>
      <c r="YT32" s="274"/>
      <c r="YU32" s="274"/>
      <c r="YV32" s="274"/>
      <c r="YW32" s="274"/>
      <c r="YX32" s="274"/>
      <c r="YY32" s="274"/>
      <c r="YZ32" s="274"/>
      <c r="ZA32" s="274"/>
      <c r="ZB32" s="274"/>
      <c r="ZC32" s="274"/>
      <c r="ZD32" s="274"/>
      <c r="ZE32" s="274"/>
      <c r="ZF32" s="274"/>
      <c r="ZG32" s="274"/>
      <c r="ZH32" s="274"/>
      <c r="ZI32" s="274"/>
      <c r="ZJ32" s="274"/>
      <c r="ZK32" s="274"/>
      <c r="ZL32" s="274"/>
      <c r="ZM32" s="274"/>
      <c r="ZN32" s="274"/>
      <c r="ZO32" s="274"/>
      <c r="ZP32" s="274"/>
      <c r="ZQ32" s="274"/>
      <c r="ZR32" s="274"/>
      <c r="ZS32" s="274"/>
      <c r="ZT32" s="274"/>
      <c r="ZU32" s="274"/>
      <c r="ZV32" s="274"/>
      <c r="ZW32" s="274"/>
      <c r="ZX32" s="274"/>
      <c r="ZY32" s="274"/>
      <c r="ZZ32" s="274"/>
      <c r="AAA32" s="274"/>
      <c r="AAB32" s="274"/>
      <c r="AAC32" s="274"/>
      <c r="AAD32" s="274"/>
      <c r="AAE32" s="274"/>
      <c r="AAF32" s="274"/>
      <c r="AAG32" s="274"/>
      <c r="AAH32" s="274"/>
      <c r="AAI32" s="274"/>
      <c r="AAJ32" s="274"/>
      <c r="AAK32" s="274"/>
      <c r="AAL32" s="274"/>
      <c r="AAM32" s="274"/>
      <c r="AAN32" s="274"/>
      <c r="AAO32" s="274"/>
      <c r="AAP32" s="274"/>
      <c r="AAQ32" s="274"/>
      <c r="AAR32" s="274"/>
      <c r="AAS32" s="274"/>
      <c r="AAT32" s="274"/>
      <c r="AAU32" s="274"/>
      <c r="AAV32" s="274"/>
      <c r="AAW32" s="274"/>
      <c r="AAX32" s="274"/>
      <c r="AAY32" s="274"/>
      <c r="AAZ32" s="274"/>
      <c r="ABA32" s="274"/>
      <c r="ABB32" s="274"/>
      <c r="ABC32" s="274"/>
      <c r="ABD32" s="274"/>
      <c r="ABE32" s="274"/>
      <c r="ABF32" s="274"/>
      <c r="ABG32" s="274"/>
      <c r="ABH32" s="274"/>
      <c r="ABI32" s="274"/>
      <c r="ABJ32" s="274"/>
      <c r="ABK32" s="274"/>
      <c r="ABL32" s="274"/>
      <c r="ABM32" s="274"/>
      <c r="ABN32" s="274"/>
      <c r="ABO32" s="274"/>
      <c r="ABP32" s="274"/>
      <c r="ABQ32" s="274"/>
      <c r="ABR32" s="274"/>
      <c r="ABS32" s="274"/>
      <c r="ABT32" s="274"/>
      <c r="ABU32" s="274"/>
      <c r="ABV32" s="274"/>
      <c r="ABW32" s="274"/>
      <c r="ABX32" s="274"/>
      <c r="ABY32" s="274"/>
      <c r="ABZ32" s="274"/>
      <c r="ACA32" s="274"/>
      <c r="ACB32" s="274"/>
      <c r="ACC32" s="274"/>
      <c r="ACD32" s="274"/>
      <c r="ACE32" s="274"/>
      <c r="ACF32" s="274"/>
      <c r="ACG32" s="274"/>
      <c r="ACH32" s="274"/>
      <c r="ACI32" s="274"/>
      <c r="ACJ32" s="274"/>
      <c r="ACK32" s="274"/>
      <c r="ACL32" s="274"/>
      <c r="ACM32" s="274"/>
      <c r="ACN32" s="274"/>
      <c r="ACO32" s="274"/>
      <c r="ACP32" s="274"/>
      <c r="ACQ32" s="274"/>
      <c r="ACR32" s="274"/>
      <c r="ACS32" s="274"/>
      <c r="ACT32" s="274"/>
      <c r="ACU32" s="274"/>
      <c r="ACV32" s="274"/>
      <c r="ACW32" s="274"/>
      <c r="ACX32" s="274"/>
      <c r="ACY32" s="274"/>
      <c r="ACZ32" s="274"/>
      <c r="ADA32" s="274"/>
      <c r="ADB32" s="274"/>
      <c r="ADC32" s="274"/>
      <c r="ADD32" s="274"/>
      <c r="ADE32" s="274"/>
      <c r="ADF32" s="274"/>
      <c r="ADG32" s="274"/>
      <c r="ADH32" s="274"/>
      <c r="ADI32" s="274"/>
      <c r="ADJ32" s="274"/>
      <c r="ADK32" s="274"/>
      <c r="ADL32" s="274"/>
      <c r="ADM32" s="274"/>
      <c r="ADN32" s="274"/>
      <c r="ADO32" s="274"/>
      <c r="ADP32" s="274"/>
      <c r="ADQ32" s="274"/>
      <c r="ADR32" s="274"/>
      <c r="ADS32" s="274"/>
      <c r="ADT32" s="274"/>
      <c r="ADU32" s="274"/>
      <c r="ADV32" s="274"/>
      <c r="ADW32" s="274"/>
      <c r="ADX32" s="274"/>
      <c r="ADY32" s="274"/>
      <c r="ADZ32" s="274"/>
      <c r="AEA32" s="274"/>
      <c r="AEB32" s="274"/>
      <c r="AEC32" s="274"/>
      <c r="AED32" s="274"/>
      <c r="AEE32" s="274"/>
      <c r="AEF32" s="274"/>
      <c r="AEG32" s="274"/>
      <c r="AEH32" s="274"/>
      <c r="AEI32" s="274"/>
      <c r="AEJ32" s="274"/>
      <c r="AEK32" s="274"/>
      <c r="AEL32" s="274"/>
      <c r="AEM32" s="274"/>
      <c r="AEN32" s="274"/>
      <c r="AEO32" s="274"/>
      <c r="AEP32" s="274"/>
      <c r="AEQ32" s="274"/>
      <c r="AER32" s="274"/>
      <c r="AES32" s="274"/>
      <c r="AET32" s="274"/>
      <c r="AEU32" s="274"/>
      <c r="AEV32" s="274"/>
      <c r="AEW32" s="274"/>
      <c r="AEX32" s="274"/>
      <c r="AEY32" s="274"/>
      <c r="AEZ32" s="274"/>
      <c r="AFA32" s="274"/>
      <c r="AFB32" s="274"/>
      <c r="AFC32" s="274"/>
      <c r="AFD32" s="274"/>
      <c r="AFE32" s="274"/>
      <c r="AFF32" s="274"/>
      <c r="AFG32" s="274"/>
      <c r="AFH32" s="274"/>
      <c r="AFI32" s="274"/>
      <c r="AFJ32" s="274"/>
      <c r="AFK32" s="274"/>
      <c r="AFL32" s="274"/>
      <c r="AFM32" s="274"/>
      <c r="AFN32" s="274"/>
      <c r="AFO32" s="274"/>
      <c r="AFP32" s="274"/>
      <c r="AFQ32" s="274"/>
      <c r="AFR32" s="274"/>
      <c r="AFS32" s="274"/>
      <c r="AFT32" s="274"/>
      <c r="AFU32" s="274"/>
      <c r="AFV32" s="274"/>
      <c r="AFW32" s="274"/>
      <c r="AFX32" s="274"/>
      <c r="AFY32" s="274"/>
      <c r="AFZ32" s="274"/>
      <c r="AGA32" s="274"/>
      <c r="AGB32" s="274"/>
      <c r="AGC32" s="274"/>
      <c r="AGD32" s="274"/>
      <c r="AGE32" s="274"/>
      <c r="AGF32" s="274"/>
      <c r="AGG32" s="274"/>
      <c r="AGH32" s="274"/>
      <c r="AGI32" s="274"/>
      <c r="AGJ32" s="274"/>
      <c r="AGK32" s="274"/>
      <c r="AGL32" s="274"/>
      <c r="AGM32" s="274"/>
      <c r="AGN32" s="274"/>
      <c r="AGO32" s="274"/>
      <c r="AGP32" s="274"/>
      <c r="AGQ32" s="274"/>
      <c r="AGR32" s="274"/>
      <c r="AGS32" s="274"/>
      <c r="AGT32" s="274"/>
      <c r="AGU32" s="274"/>
      <c r="AGV32" s="274"/>
      <c r="AGW32" s="274"/>
      <c r="AGX32" s="274"/>
      <c r="AGY32" s="274"/>
      <c r="AGZ32" s="274"/>
      <c r="AHA32" s="274"/>
      <c r="AHB32" s="274"/>
      <c r="AHC32" s="274"/>
      <c r="AHD32" s="274"/>
      <c r="AHE32" s="274"/>
      <c r="AHF32" s="274"/>
      <c r="AHG32" s="274"/>
      <c r="AHH32" s="274"/>
      <c r="AHI32" s="274"/>
      <c r="AHJ32" s="274"/>
      <c r="AHK32" s="274"/>
      <c r="AHL32" s="274"/>
      <c r="AHM32" s="274"/>
      <c r="AHN32" s="274"/>
      <c r="AHO32" s="274"/>
      <c r="AHP32" s="274"/>
      <c r="AHQ32" s="274"/>
      <c r="AHR32" s="274"/>
      <c r="AHS32" s="274"/>
      <c r="AHT32" s="274"/>
      <c r="AHU32" s="274"/>
      <c r="AHV32" s="274"/>
      <c r="AHW32" s="274"/>
      <c r="AHX32" s="274"/>
      <c r="AHY32" s="274"/>
      <c r="AHZ32" s="274"/>
      <c r="AIA32" s="274"/>
      <c r="AIB32" s="274"/>
      <c r="AIC32" s="274"/>
      <c r="AID32" s="274"/>
      <c r="AIE32" s="274"/>
      <c r="AIF32" s="274"/>
      <c r="AIG32" s="274"/>
      <c r="AIH32" s="274"/>
      <c r="AII32" s="274"/>
      <c r="AIJ32" s="274"/>
      <c r="AIK32" s="274"/>
      <c r="AIL32" s="274"/>
      <c r="AIM32" s="274"/>
      <c r="AIN32" s="274"/>
      <c r="AIO32" s="274"/>
      <c r="AIP32" s="274"/>
      <c r="AIQ32" s="274"/>
      <c r="AIR32" s="274"/>
      <c r="AIS32" s="274"/>
      <c r="AIT32" s="274"/>
      <c r="AIU32" s="274"/>
      <c r="AIV32" s="274"/>
      <c r="AIW32" s="274"/>
      <c r="AIX32" s="274"/>
      <c r="AIY32" s="274"/>
      <c r="AIZ32" s="274"/>
      <c r="AJA32" s="274"/>
      <c r="AJB32" s="274"/>
      <c r="AJC32" s="274"/>
      <c r="AJD32" s="274"/>
      <c r="AJE32" s="274"/>
      <c r="AJF32" s="274"/>
      <c r="AJG32" s="274"/>
      <c r="AJH32" s="274"/>
      <c r="AJI32" s="274"/>
      <c r="AJJ32" s="274"/>
      <c r="AJK32" s="274"/>
      <c r="AJL32" s="274"/>
      <c r="AJM32" s="274"/>
      <c r="AJN32" s="274"/>
      <c r="AJO32" s="274"/>
      <c r="AJP32" s="274"/>
      <c r="AJQ32" s="274"/>
      <c r="AJR32" s="274"/>
      <c r="AJS32" s="274"/>
      <c r="AJT32" s="274"/>
      <c r="AJU32" s="274"/>
      <c r="AJV32" s="274"/>
      <c r="AJW32" s="274"/>
      <c r="AJX32" s="274"/>
      <c r="AJY32" s="274"/>
      <c r="AJZ32" s="274"/>
      <c r="AKA32" s="274"/>
      <c r="AKB32" s="274"/>
      <c r="AKC32" s="274"/>
      <c r="AKD32" s="274"/>
      <c r="AKE32" s="274"/>
      <c r="AKF32" s="274"/>
      <c r="AKG32" s="274"/>
      <c r="AKH32" s="274"/>
      <c r="AKI32" s="274"/>
      <c r="AKJ32" s="274"/>
      <c r="AKK32" s="274"/>
      <c r="AKL32" s="274"/>
      <c r="AKM32" s="274"/>
      <c r="AKN32" s="274"/>
      <c r="AKO32" s="274"/>
      <c r="AKP32" s="274"/>
      <c r="AKQ32" s="274"/>
      <c r="AKR32" s="274"/>
      <c r="AKS32" s="274"/>
      <c r="AKT32" s="274"/>
      <c r="AKU32" s="274"/>
      <c r="AKV32" s="274"/>
      <c r="AKW32" s="274"/>
      <c r="AKX32" s="274"/>
      <c r="AKY32" s="274"/>
      <c r="AKZ32" s="274"/>
      <c r="ALA32" s="274"/>
      <c r="ALB32" s="274"/>
      <c r="ALC32" s="274"/>
      <c r="ALD32" s="274"/>
      <c r="ALE32" s="274"/>
      <c r="ALF32" s="274"/>
      <c r="ALG32" s="274"/>
      <c r="ALH32" s="274"/>
      <c r="ALI32" s="274"/>
      <c r="ALJ32" s="274"/>
      <c r="ALK32" s="274"/>
      <c r="ALL32" s="274"/>
      <c r="ALM32" s="274"/>
      <c r="ALN32" s="274"/>
      <c r="ALO32" s="274"/>
      <c r="ALP32" s="274"/>
      <c r="ALQ32" s="274"/>
      <c r="ALR32" s="274"/>
      <c r="ALS32" s="274"/>
      <c r="ALT32" s="274"/>
      <c r="ALU32" s="274"/>
      <c r="ALV32" s="274"/>
      <c r="ALW32" s="274"/>
      <c r="ALX32" s="274"/>
      <c r="ALY32" s="274"/>
      <c r="ALZ32" s="274"/>
      <c r="AMA32" s="274"/>
      <c r="AMB32" s="274"/>
      <c r="AMC32" s="274"/>
      <c r="AMD32" s="274"/>
      <c r="AME32" s="274"/>
      <c r="AMF32" s="274"/>
      <c r="AMG32" s="274"/>
      <c r="AMH32" s="274"/>
      <c r="AMI32" s="274"/>
      <c r="AMJ32" s="274"/>
    </row>
    <row r="33" spans="1:1024" s="59" customFormat="1">
      <c r="A33" s="268"/>
      <c r="B33" s="269"/>
      <c r="C33" s="48" t="s">
        <v>23</v>
      </c>
      <c r="D33" s="49">
        <f>D25</f>
        <v>3909.9</v>
      </c>
      <c r="E33" s="49">
        <f>E25</f>
        <v>727.8</v>
      </c>
      <c r="F33" s="49">
        <f>F25</f>
        <v>727.78399999999999</v>
      </c>
      <c r="G33" s="49">
        <f>G25</f>
        <v>54.014870000000002</v>
      </c>
      <c r="H33" s="49">
        <f>H25</f>
        <v>58.441220000000001</v>
      </c>
      <c r="I33" s="50">
        <f>H33/D33*100</f>
        <v>1.4946985856415766</v>
      </c>
      <c r="J33" s="50">
        <f>G33/E33*100</f>
        <v>7.4216639186589735</v>
      </c>
      <c r="K33" s="50">
        <f>G33/F33*100</f>
        <v>7.4218270805623652</v>
      </c>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1"/>
      <c r="FV33" s="271"/>
      <c r="FW33" s="271"/>
      <c r="FX33" s="271"/>
      <c r="FY33" s="271"/>
      <c r="FZ33" s="271"/>
      <c r="GA33" s="271"/>
      <c r="GB33" s="271"/>
      <c r="GC33" s="271"/>
      <c r="GD33" s="271"/>
      <c r="GE33" s="271"/>
      <c r="GF33" s="271"/>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c r="IU33" s="271"/>
      <c r="IV33" s="271"/>
      <c r="IW33" s="271"/>
      <c r="IX33" s="271"/>
      <c r="IY33" s="271"/>
      <c r="IZ33" s="271"/>
      <c r="JA33" s="271"/>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3"/>
      <c r="KP33" s="274"/>
      <c r="KQ33" s="274"/>
      <c r="KR33" s="274"/>
      <c r="KS33" s="274"/>
      <c r="KT33" s="274"/>
      <c r="KU33" s="274"/>
      <c r="KV33" s="274"/>
      <c r="KW33" s="274"/>
      <c r="KX33" s="274"/>
      <c r="KY33" s="274"/>
      <c r="KZ33" s="274"/>
      <c r="LA33" s="274"/>
      <c r="LB33" s="274"/>
      <c r="LC33" s="274"/>
      <c r="LD33" s="274"/>
      <c r="LE33" s="274"/>
      <c r="LF33" s="274"/>
      <c r="LG33" s="274"/>
      <c r="LH33" s="274"/>
      <c r="LI33" s="274"/>
      <c r="LJ33" s="274"/>
      <c r="LK33" s="274"/>
      <c r="LL33" s="274"/>
      <c r="LM33" s="274"/>
      <c r="LN33" s="274"/>
      <c r="LO33" s="274"/>
      <c r="LP33" s="274"/>
      <c r="LQ33" s="274"/>
      <c r="LR33" s="274"/>
      <c r="LS33" s="274"/>
      <c r="LT33" s="274"/>
      <c r="LU33" s="274"/>
      <c r="LV33" s="274"/>
      <c r="LW33" s="274"/>
      <c r="LX33" s="274"/>
      <c r="LY33" s="274"/>
      <c r="LZ33" s="274"/>
      <c r="MA33" s="274"/>
      <c r="MB33" s="274"/>
      <c r="MC33" s="274"/>
      <c r="MD33" s="274"/>
      <c r="ME33" s="274"/>
      <c r="MF33" s="274"/>
      <c r="MG33" s="274"/>
      <c r="MH33" s="274"/>
      <c r="MI33" s="274"/>
      <c r="MJ33" s="274"/>
      <c r="MK33" s="274"/>
      <c r="ML33" s="274"/>
      <c r="MM33" s="274"/>
      <c r="MN33" s="274"/>
      <c r="MO33" s="274"/>
      <c r="MP33" s="274"/>
      <c r="MQ33" s="274"/>
      <c r="MR33" s="274"/>
      <c r="MS33" s="274"/>
      <c r="MT33" s="274"/>
      <c r="MU33" s="274"/>
      <c r="MV33" s="274"/>
      <c r="MW33" s="274"/>
      <c r="MX33" s="274"/>
      <c r="MY33" s="274"/>
      <c r="MZ33" s="274"/>
      <c r="NA33" s="274"/>
      <c r="NB33" s="274"/>
      <c r="NC33" s="274"/>
      <c r="ND33" s="274"/>
      <c r="NE33" s="274"/>
      <c r="NF33" s="274"/>
      <c r="NG33" s="274"/>
      <c r="NH33" s="274"/>
      <c r="NI33" s="274"/>
      <c r="NJ33" s="274"/>
      <c r="NK33" s="274"/>
      <c r="NL33" s="274"/>
      <c r="NM33" s="274"/>
      <c r="NN33" s="274"/>
      <c r="NO33" s="274"/>
      <c r="NP33" s="274"/>
      <c r="NQ33" s="274"/>
      <c r="NR33" s="274"/>
      <c r="NS33" s="274"/>
      <c r="NT33" s="274"/>
      <c r="NU33" s="274"/>
      <c r="NV33" s="274"/>
      <c r="NW33" s="274"/>
      <c r="NX33" s="274"/>
      <c r="NY33" s="274"/>
      <c r="NZ33" s="274"/>
      <c r="OA33" s="274"/>
      <c r="OB33" s="274"/>
      <c r="OC33" s="274"/>
      <c r="OD33" s="274"/>
      <c r="OE33" s="274"/>
      <c r="OF33" s="274"/>
      <c r="OG33" s="274"/>
      <c r="OH33" s="274"/>
      <c r="OI33" s="274"/>
      <c r="OJ33" s="274"/>
      <c r="OK33" s="274"/>
      <c r="OL33" s="274"/>
      <c r="OM33" s="274"/>
      <c r="ON33" s="274"/>
      <c r="OO33" s="274"/>
      <c r="OP33" s="274"/>
      <c r="OQ33" s="274"/>
      <c r="OR33" s="274"/>
      <c r="OS33" s="274"/>
      <c r="OT33" s="274"/>
      <c r="OU33" s="274"/>
      <c r="OV33" s="274"/>
      <c r="OW33" s="274"/>
      <c r="OX33" s="274"/>
      <c r="OY33" s="274"/>
      <c r="OZ33" s="274"/>
      <c r="PA33" s="274"/>
      <c r="PB33" s="274"/>
      <c r="PC33" s="274"/>
      <c r="PD33" s="274"/>
      <c r="PE33" s="274"/>
      <c r="PF33" s="274"/>
      <c r="PG33" s="274"/>
      <c r="PH33" s="274"/>
      <c r="PI33" s="274"/>
      <c r="PJ33" s="274"/>
      <c r="PK33" s="274"/>
      <c r="PL33" s="274"/>
      <c r="PM33" s="274"/>
      <c r="PN33" s="274"/>
      <c r="PO33" s="274"/>
      <c r="PP33" s="274"/>
      <c r="PQ33" s="274"/>
      <c r="PR33" s="274"/>
      <c r="PS33" s="274"/>
      <c r="PT33" s="274"/>
      <c r="PU33" s="274"/>
      <c r="PV33" s="274"/>
      <c r="PW33" s="274"/>
      <c r="PX33" s="274"/>
      <c r="PY33" s="274"/>
      <c r="PZ33" s="274"/>
      <c r="QA33" s="274"/>
      <c r="QB33" s="274"/>
      <c r="QC33" s="274"/>
      <c r="QD33" s="274"/>
      <c r="QE33" s="274"/>
      <c r="QF33" s="274"/>
      <c r="QG33" s="274"/>
      <c r="QH33" s="274"/>
      <c r="QI33" s="274"/>
      <c r="QJ33" s="274"/>
      <c r="QK33" s="274"/>
      <c r="QL33" s="274"/>
      <c r="QM33" s="274"/>
      <c r="QN33" s="274"/>
      <c r="QO33" s="274"/>
      <c r="QP33" s="274"/>
      <c r="QQ33" s="274"/>
      <c r="QR33" s="274"/>
      <c r="QS33" s="274"/>
      <c r="QT33" s="274"/>
      <c r="QU33" s="274"/>
      <c r="QV33" s="274"/>
      <c r="QW33" s="274"/>
      <c r="QX33" s="274"/>
      <c r="QY33" s="274"/>
      <c r="QZ33" s="274"/>
      <c r="RA33" s="274"/>
      <c r="RB33" s="274"/>
      <c r="RC33" s="274"/>
      <c r="RD33" s="274"/>
      <c r="RE33" s="274"/>
      <c r="RF33" s="274"/>
      <c r="RG33" s="274"/>
      <c r="RH33" s="274"/>
      <c r="RI33" s="274"/>
      <c r="RJ33" s="274"/>
      <c r="RK33" s="274"/>
      <c r="RL33" s="274"/>
      <c r="RM33" s="274"/>
      <c r="RN33" s="274"/>
      <c r="RO33" s="274"/>
      <c r="RP33" s="274"/>
      <c r="RQ33" s="274"/>
      <c r="RR33" s="274"/>
      <c r="RS33" s="274"/>
      <c r="RT33" s="274"/>
      <c r="RU33" s="274"/>
      <c r="RV33" s="274"/>
      <c r="RW33" s="274"/>
      <c r="RX33" s="274"/>
      <c r="RY33" s="274"/>
      <c r="RZ33" s="274"/>
      <c r="SA33" s="274"/>
      <c r="SB33" s="274"/>
      <c r="SC33" s="274"/>
      <c r="SD33" s="274"/>
      <c r="SE33" s="274"/>
      <c r="SF33" s="274"/>
      <c r="SG33" s="274"/>
      <c r="SH33" s="274"/>
      <c r="SI33" s="274"/>
      <c r="SJ33" s="274"/>
      <c r="SK33" s="274"/>
      <c r="SL33" s="274"/>
      <c r="SM33" s="274"/>
      <c r="SN33" s="274"/>
      <c r="SO33" s="274"/>
      <c r="SP33" s="274"/>
      <c r="SQ33" s="274"/>
      <c r="SR33" s="274"/>
      <c r="SS33" s="274"/>
      <c r="ST33" s="274"/>
      <c r="SU33" s="274"/>
      <c r="SV33" s="274"/>
      <c r="SW33" s="274"/>
      <c r="SX33" s="274"/>
      <c r="SY33" s="274"/>
      <c r="SZ33" s="274"/>
      <c r="TA33" s="274"/>
      <c r="TB33" s="274"/>
      <c r="TC33" s="274"/>
      <c r="TD33" s="274"/>
      <c r="TE33" s="274"/>
      <c r="TF33" s="274"/>
      <c r="TG33" s="274"/>
      <c r="TH33" s="274"/>
      <c r="TI33" s="274"/>
      <c r="TJ33" s="274"/>
      <c r="TK33" s="274"/>
      <c r="TL33" s="274"/>
      <c r="TM33" s="274"/>
      <c r="TN33" s="274"/>
      <c r="TO33" s="274"/>
      <c r="TP33" s="274"/>
      <c r="TQ33" s="274"/>
      <c r="TR33" s="274"/>
      <c r="TS33" s="274"/>
      <c r="TT33" s="274"/>
      <c r="TU33" s="274"/>
      <c r="TV33" s="274"/>
      <c r="TW33" s="274"/>
      <c r="TX33" s="274"/>
      <c r="TY33" s="274"/>
      <c r="TZ33" s="274"/>
      <c r="UA33" s="274"/>
      <c r="UB33" s="274"/>
      <c r="UC33" s="274"/>
      <c r="UD33" s="274"/>
      <c r="UE33" s="274"/>
      <c r="UF33" s="274"/>
      <c r="UG33" s="274"/>
      <c r="UH33" s="274"/>
      <c r="UI33" s="274"/>
      <c r="UJ33" s="274"/>
      <c r="UK33" s="274"/>
      <c r="UL33" s="274"/>
      <c r="UM33" s="274"/>
      <c r="UN33" s="274"/>
      <c r="UO33" s="274"/>
      <c r="UP33" s="274"/>
      <c r="UQ33" s="274"/>
      <c r="UR33" s="274"/>
      <c r="US33" s="274"/>
      <c r="UT33" s="274"/>
      <c r="UU33" s="274"/>
      <c r="UV33" s="274"/>
      <c r="UW33" s="274"/>
      <c r="UX33" s="274"/>
      <c r="UY33" s="274"/>
      <c r="UZ33" s="274"/>
      <c r="VA33" s="274"/>
      <c r="VB33" s="274"/>
      <c r="VC33" s="274"/>
      <c r="VD33" s="274"/>
      <c r="VE33" s="274"/>
      <c r="VF33" s="274"/>
      <c r="VG33" s="274"/>
      <c r="VH33" s="274"/>
      <c r="VI33" s="274"/>
      <c r="VJ33" s="274"/>
      <c r="VK33" s="274"/>
      <c r="VL33" s="274"/>
      <c r="VM33" s="274"/>
      <c r="VN33" s="274"/>
      <c r="VO33" s="274"/>
      <c r="VP33" s="274"/>
      <c r="VQ33" s="274"/>
      <c r="VR33" s="274"/>
      <c r="VS33" s="274"/>
      <c r="VT33" s="274"/>
      <c r="VU33" s="274"/>
      <c r="VV33" s="274"/>
      <c r="VW33" s="274"/>
      <c r="VX33" s="274"/>
      <c r="VY33" s="274"/>
      <c r="VZ33" s="274"/>
      <c r="WA33" s="274"/>
      <c r="WB33" s="274"/>
      <c r="WC33" s="274"/>
      <c r="WD33" s="274"/>
      <c r="WE33" s="274"/>
      <c r="WF33" s="274"/>
      <c r="WG33" s="274"/>
      <c r="WH33" s="274"/>
      <c r="WI33" s="274"/>
      <c r="WJ33" s="274"/>
      <c r="WK33" s="274"/>
      <c r="WL33" s="274"/>
      <c r="WM33" s="274"/>
      <c r="WN33" s="274"/>
      <c r="WO33" s="274"/>
      <c r="WP33" s="274"/>
      <c r="WQ33" s="274"/>
      <c r="WR33" s="274"/>
      <c r="WS33" s="274"/>
      <c r="WT33" s="274"/>
      <c r="WU33" s="274"/>
      <c r="WV33" s="274"/>
      <c r="WW33" s="274"/>
      <c r="WX33" s="274"/>
      <c r="WY33" s="274"/>
      <c r="WZ33" s="274"/>
      <c r="XA33" s="274"/>
      <c r="XB33" s="274"/>
      <c r="XC33" s="274"/>
      <c r="XD33" s="274"/>
      <c r="XE33" s="274"/>
      <c r="XF33" s="274"/>
      <c r="XG33" s="274"/>
      <c r="XH33" s="274"/>
      <c r="XI33" s="274"/>
      <c r="XJ33" s="274"/>
      <c r="XK33" s="274"/>
      <c r="XL33" s="274"/>
      <c r="XM33" s="274"/>
      <c r="XN33" s="274"/>
      <c r="XO33" s="274"/>
      <c r="XP33" s="274"/>
      <c r="XQ33" s="274"/>
      <c r="XR33" s="274"/>
      <c r="XS33" s="274"/>
      <c r="XT33" s="274"/>
      <c r="XU33" s="274"/>
      <c r="XV33" s="274"/>
      <c r="XW33" s="274"/>
      <c r="XX33" s="274"/>
      <c r="XY33" s="274"/>
      <c r="XZ33" s="274"/>
      <c r="YA33" s="274"/>
      <c r="YB33" s="274"/>
      <c r="YC33" s="274"/>
      <c r="YD33" s="274"/>
      <c r="YE33" s="274"/>
      <c r="YF33" s="274"/>
      <c r="YG33" s="274"/>
      <c r="YH33" s="274"/>
      <c r="YI33" s="274"/>
      <c r="YJ33" s="274"/>
      <c r="YK33" s="274"/>
      <c r="YL33" s="274"/>
      <c r="YM33" s="274"/>
      <c r="YN33" s="274"/>
      <c r="YO33" s="274"/>
      <c r="YP33" s="274"/>
      <c r="YQ33" s="274"/>
      <c r="YR33" s="274"/>
      <c r="YS33" s="274"/>
      <c r="YT33" s="274"/>
      <c r="YU33" s="274"/>
      <c r="YV33" s="274"/>
      <c r="YW33" s="274"/>
      <c r="YX33" s="274"/>
      <c r="YY33" s="274"/>
      <c r="YZ33" s="274"/>
      <c r="ZA33" s="274"/>
      <c r="ZB33" s="274"/>
      <c r="ZC33" s="274"/>
      <c r="ZD33" s="274"/>
      <c r="ZE33" s="274"/>
      <c r="ZF33" s="274"/>
      <c r="ZG33" s="274"/>
      <c r="ZH33" s="274"/>
      <c r="ZI33" s="274"/>
      <c r="ZJ33" s="274"/>
      <c r="ZK33" s="274"/>
      <c r="ZL33" s="274"/>
      <c r="ZM33" s="274"/>
      <c r="ZN33" s="274"/>
      <c r="ZO33" s="274"/>
      <c r="ZP33" s="274"/>
      <c r="ZQ33" s="274"/>
      <c r="ZR33" s="274"/>
      <c r="ZS33" s="274"/>
      <c r="ZT33" s="274"/>
      <c r="ZU33" s="274"/>
      <c r="ZV33" s="274"/>
      <c r="ZW33" s="274"/>
      <c r="ZX33" s="274"/>
      <c r="ZY33" s="274"/>
      <c r="ZZ33" s="274"/>
      <c r="AAA33" s="274"/>
      <c r="AAB33" s="274"/>
      <c r="AAC33" s="274"/>
      <c r="AAD33" s="274"/>
      <c r="AAE33" s="274"/>
      <c r="AAF33" s="274"/>
      <c r="AAG33" s="274"/>
      <c r="AAH33" s="274"/>
      <c r="AAI33" s="274"/>
      <c r="AAJ33" s="274"/>
      <c r="AAK33" s="274"/>
      <c r="AAL33" s="274"/>
      <c r="AAM33" s="274"/>
      <c r="AAN33" s="274"/>
      <c r="AAO33" s="274"/>
      <c r="AAP33" s="274"/>
      <c r="AAQ33" s="274"/>
      <c r="AAR33" s="274"/>
      <c r="AAS33" s="274"/>
      <c r="AAT33" s="274"/>
      <c r="AAU33" s="274"/>
      <c r="AAV33" s="274"/>
      <c r="AAW33" s="274"/>
      <c r="AAX33" s="274"/>
      <c r="AAY33" s="274"/>
      <c r="AAZ33" s="274"/>
      <c r="ABA33" s="274"/>
      <c r="ABB33" s="274"/>
      <c r="ABC33" s="274"/>
      <c r="ABD33" s="274"/>
      <c r="ABE33" s="274"/>
      <c r="ABF33" s="274"/>
      <c r="ABG33" s="274"/>
      <c r="ABH33" s="274"/>
      <c r="ABI33" s="274"/>
      <c r="ABJ33" s="274"/>
      <c r="ABK33" s="274"/>
      <c r="ABL33" s="274"/>
      <c r="ABM33" s="274"/>
      <c r="ABN33" s="274"/>
      <c r="ABO33" s="274"/>
      <c r="ABP33" s="274"/>
      <c r="ABQ33" s="274"/>
      <c r="ABR33" s="274"/>
      <c r="ABS33" s="274"/>
      <c r="ABT33" s="274"/>
      <c r="ABU33" s="274"/>
      <c r="ABV33" s="274"/>
      <c r="ABW33" s="274"/>
      <c r="ABX33" s="274"/>
      <c r="ABY33" s="274"/>
      <c r="ABZ33" s="274"/>
      <c r="ACA33" s="274"/>
      <c r="ACB33" s="274"/>
      <c r="ACC33" s="274"/>
      <c r="ACD33" s="274"/>
      <c r="ACE33" s="274"/>
      <c r="ACF33" s="274"/>
      <c r="ACG33" s="274"/>
      <c r="ACH33" s="274"/>
      <c r="ACI33" s="274"/>
      <c r="ACJ33" s="274"/>
      <c r="ACK33" s="274"/>
      <c r="ACL33" s="274"/>
      <c r="ACM33" s="274"/>
      <c r="ACN33" s="274"/>
      <c r="ACO33" s="274"/>
      <c r="ACP33" s="274"/>
      <c r="ACQ33" s="274"/>
      <c r="ACR33" s="274"/>
      <c r="ACS33" s="274"/>
      <c r="ACT33" s="274"/>
      <c r="ACU33" s="274"/>
      <c r="ACV33" s="274"/>
      <c r="ACW33" s="274"/>
      <c r="ACX33" s="274"/>
      <c r="ACY33" s="274"/>
      <c r="ACZ33" s="274"/>
      <c r="ADA33" s="274"/>
      <c r="ADB33" s="274"/>
      <c r="ADC33" s="274"/>
      <c r="ADD33" s="274"/>
      <c r="ADE33" s="274"/>
      <c r="ADF33" s="274"/>
      <c r="ADG33" s="274"/>
      <c r="ADH33" s="274"/>
      <c r="ADI33" s="274"/>
      <c r="ADJ33" s="274"/>
      <c r="ADK33" s="274"/>
      <c r="ADL33" s="274"/>
      <c r="ADM33" s="274"/>
      <c r="ADN33" s="274"/>
      <c r="ADO33" s="274"/>
      <c r="ADP33" s="274"/>
      <c r="ADQ33" s="274"/>
      <c r="ADR33" s="274"/>
      <c r="ADS33" s="274"/>
      <c r="ADT33" s="274"/>
      <c r="ADU33" s="274"/>
      <c r="ADV33" s="274"/>
      <c r="ADW33" s="274"/>
      <c r="ADX33" s="274"/>
      <c r="ADY33" s="274"/>
      <c r="ADZ33" s="274"/>
      <c r="AEA33" s="274"/>
      <c r="AEB33" s="274"/>
      <c r="AEC33" s="274"/>
      <c r="AED33" s="274"/>
      <c r="AEE33" s="274"/>
      <c r="AEF33" s="274"/>
      <c r="AEG33" s="274"/>
      <c r="AEH33" s="274"/>
      <c r="AEI33" s="274"/>
      <c r="AEJ33" s="274"/>
      <c r="AEK33" s="274"/>
      <c r="AEL33" s="274"/>
      <c r="AEM33" s="274"/>
      <c r="AEN33" s="274"/>
      <c r="AEO33" s="274"/>
      <c r="AEP33" s="274"/>
      <c r="AEQ33" s="274"/>
      <c r="AER33" s="274"/>
      <c r="AES33" s="274"/>
      <c r="AET33" s="274"/>
      <c r="AEU33" s="274"/>
      <c r="AEV33" s="274"/>
      <c r="AEW33" s="274"/>
      <c r="AEX33" s="274"/>
      <c r="AEY33" s="274"/>
      <c r="AEZ33" s="274"/>
      <c r="AFA33" s="274"/>
      <c r="AFB33" s="274"/>
      <c r="AFC33" s="274"/>
      <c r="AFD33" s="274"/>
      <c r="AFE33" s="274"/>
      <c r="AFF33" s="274"/>
      <c r="AFG33" s="274"/>
      <c r="AFH33" s="274"/>
      <c r="AFI33" s="274"/>
      <c r="AFJ33" s="274"/>
      <c r="AFK33" s="274"/>
      <c r="AFL33" s="274"/>
      <c r="AFM33" s="274"/>
      <c r="AFN33" s="274"/>
      <c r="AFO33" s="274"/>
      <c r="AFP33" s="274"/>
      <c r="AFQ33" s="274"/>
      <c r="AFR33" s="274"/>
      <c r="AFS33" s="274"/>
      <c r="AFT33" s="274"/>
      <c r="AFU33" s="274"/>
      <c r="AFV33" s="274"/>
      <c r="AFW33" s="274"/>
      <c r="AFX33" s="274"/>
      <c r="AFY33" s="274"/>
      <c r="AFZ33" s="274"/>
      <c r="AGA33" s="274"/>
      <c r="AGB33" s="274"/>
      <c r="AGC33" s="274"/>
      <c r="AGD33" s="274"/>
      <c r="AGE33" s="274"/>
      <c r="AGF33" s="274"/>
      <c r="AGG33" s="274"/>
      <c r="AGH33" s="274"/>
      <c r="AGI33" s="274"/>
      <c r="AGJ33" s="274"/>
      <c r="AGK33" s="274"/>
      <c r="AGL33" s="274"/>
      <c r="AGM33" s="274"/>
      <c r="AGN33" s="274"/>
      <c r="AGO33" s="274"/>
      <c r="AGP33" s="274"/>
      <c r="AGQ33" s="274"/>
      <c r="AGR33" s="274"/>
      <c r="AGS33" s="274"/>
      <c r="AGT33" s="274"/>
      <c r="AGU33" s="274"/>
      <c r="AGV33" s="274"/>
      <c r="AGW33" s="274"/>
      <c r="AGX33" s="274"/>
      <c r="AGY33" s="274"/>
      <c r="AGZ33" s="274"/>
      <c r="AHA33" s="274"/>
      <c r="AHB33" s="274"/>
      <c r="AHC33" s="274"/>
      <c r="AHD33" s="274"/>
      <c r="AHE33" s="274"/>
      <c r="AHF33" s="274"/>
      <c r="AHG33" s="274"/>
      <c r="AHH33" s="274"/>
      <c r="AHI33" s="274"/>
      <c r="AHJ33" s="274"/>
      <c r="AHK33" s="274"/>
      <c r="AHL33" s="274"/>
      <c r="AHM33" s="274"/>
      <c r="AHN33" s="274"/>
      <c r="AHO33" s="274"/>
      <c r="AHP33" s="274"/>
      <c r="AHQ33" s="274"/>
      <c r="AHR33" s="274"/>
      <c r="AHS33" s="274"/>
      <c r="AHT33" s="274"/>
      <c r="AHU33" s="274"/>
      <c r="AHV33" s="274"/>
      <c r="AHW33" s="274"/>
      <c r="AHX33" s="274"/>
      <c r="AHY33" s="274"/>
      <c r="AHZ33" s="274"/>
      <c r="AIA33" s="274"/>
      <c r="AIB33" s="274"/>
      <c r="AIC33" s="274"/>
      <c r="AID33" s="274"/>
      <c r="AIE33" s="274"/>
      <c r="AIF33" s="274"/>
      <c r="AIG33" s="274"/>
      <c r="AIH33" s="274"/>
      <c r="AII33" s="274"/>
      <c r="AIJ33" s="274"/>
      <c r="AIK33" s="274"/>
      <c r="AIL33" s="274"/>
      <c r="AIM33" s="274"/>
      <c r="AIN33" s="274"/>
      <c r="AIO33" s="274"/>
      <c r="AIP33" s="274"/>
      <c r="AIQ33" s="274"/>
      <c r="AIR33" s="274"/>
      <c r="AIS33" s="274"/>
      <c r="AIT33" s="274"/>
      <c r="AIU33" s="274"/>
      <c r="AIV33" s="274"/>
      <c r="AIW33" s="274"/>
      <c r="AIX33" s="274"/>
      <c r="AIY33" s="274"/>
      <c r="AIZ33" s="274"/>
      <c r="AJA33" s="274"/>
      <c r="AJB33" s="274"/>
      <c r="AJC33" s="274"/>
      <c r="AJD33" s="274"/>
      <c r="AJE33" s="274"/>
      <c r="AJF33" s="274"/>
      <c r="AJG33" s="274"/>
      <c r="AJH33" s="274"/>
      <c r="AJI33" s="274"/>
      <c r="AJJ33" s="274"/>
      <c r="AJK33" s="274"/>
      <c r="AJL33" s="274"/>
      <c r="AJM33" s="274"/>
      <c r="AJN33" s="274"/>
      <c r="AJO33" s="274"/>
      <c r="AJP33" s="274"/>
      <c r="AJQ33" s="274"/>
      <c r="AJR33" s="274"/>
      <c r="AJS33" s="274"/>
      <c r="AJT33" s="274"/>
      <c r="AJU33" s="274"/>
      <c r="AJV33" s="274"/>
      <c r="AJW33" s="274"/>
      <c r="AJX33" s="274"/>
      <c r="AJY33" s="274"/>
      <c r="AJZ33" s="274"/>
      <c r="AKA33" s="274"/>
      <c r="AKB33" s="274"/>
      <c r="AKC33" s="274"/>
      <c r="AKD33" s="274"/>
      <c r="AKE33" s="274"/>
      <c r="AKF33" s="274"/>
      <c r="AKG33" s="274"/>
      <c r="AKH33" s="274"/>
      <c r="AKI33" s="274"/>
      <c r="AKJ33" s="274"/>
      <c r="AKK33" s="274"/>
      <c r="AKL33" s="274"/>
      <c r="AKM33" s="274"/>
      <c r="AKN33" s="274"/>
      <c r="AKO33" s="274"/>
      <c r="AKP33" s="274"/>
      <c r="AKQ33" s="274"/>
      <c r="AKR33" s="274"/>
      <c r="AKS33" s="274"/>
      <c r="AKT33" s="274"/>
      <c r="AKU33" s="274"/>
      <c r="AKV33" s="274"/>
      <c r="AKW33" s="274"/>
      <c r="AKX33" s="274"/>
      <c r="AKY33" s="274"/>
      <c r="AKZ33" s="274"/>
      <c r="ALA33" s="274"/>
      <c r="ALB33" s="274"/>
      <c r="ALC33" s="274"/>
      <c r="ALD33" s="274"/>
      <c r="ALE33" s="274"/>
      <c r="ALF33" s="274"/>
      <c r="ALG33" s="274"/>
      <c r="ALH33" s="274"/>
      <c r="ALI33" s="274"/>
      <c r="ALJ33" s="274"/>
      <c r="ALK33" s="274"/>
      <c r="ALL33" s="274"/>
      <c r="ALM33" s="274"/>
      <c r="ALN33" s="274"/>
      <c r="ALO33" s="274"/>
      <c r="ALP33" s="274"/>
      <c r="ALQ33" s="274"/>
      <c r="ALR33" s="274"/>
      <c r="ALS33" s="274"/>
      <c r="ALT33" s="274"/>
      <c r="ALU33" s="274"/>
      <c r="ALV33" s="274"/>
      <c r="ALW33" s="274"/>
      <c r="ALX33" s="274"/>
      <c r="ALY33" s="274"/>
      <c r="ALZ33" s="274"/>
      <c r="AMA33" s="274"/>
      <c r="AMB33" s="274"/>
      <c r="AMC33" s="274"/>
      <c r="AMD33" s="274"/>
      <c r="AME33" s="274"/>
      <c r="AMF33" s="274"/>
      <c r="AMG33" s="274"/>
      <c r="AMH33" s="274"/>
      <c r="AMI33" s="274"/>
      <c r="AMJ33" s="274"/>
    </row>
    <row r="34" spans="1:1024" s="59" customFormat="1" ht="54">
      <c r="A34" s="268"/>
      <c r="B34" s="269"/>
      <c r="C34" s="48" t="s">
        <v>24</v>
      </c>
      <c r="D34" s="49"/>
      <c r="E34" s="49">
        <f>E33</f>
        <v>727.8</v>
      </c>
      <c r="F34" s="49"/>
      <c r="G34" s="49">
        <f>G33</f>
        <v>54.014870000000002</v>
      </c>
      <c r="H34" s="49">
        <f>H33</f>
        <v>58.441220000000001</v>
      </c>
      <c r="I34" s="50"/>
      <c r="J34" s="50">
        <f>G34/E34*100</f>
        <v>7.4216639186589735</v>
      </c>
      <c r="K34" s="50"/>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3"/>
      <c r="KP34" s="274"/>
      <c r="KQ34" s="274"/>
      <c r="KR34" s="274"/>
      <c r="KS34" s="274"/>
      <c r="KT34" s="274"/>
      <c r="KU34" s="274"/>
      <c r="KV34" s="274"/>
      <c r="KW34" s="274"/>
      <c r="KX34" s="274"/>
      <c r="KY34" s="274"/>
      <c r="KZ34" s="274"/>
      <c r="LA34" s="274"/>
      <c r="LB34" s="274"/>
      <c r="LC34" s="274"/>
      <c r="LD34" s="274"/>
      <c r="LE34" s="274"/>
      <c r="LF34" s="274"/>
      <c r="LG34" s="274"/>
      <c r="LH34" s="274"/>
      <c r="LI34" s="274"/>
      <c r="LJ34" s="274"/>
      <c r="LK34" s="274"/>
      <c r="LL34" s="274"/>
      <c r="LM34" s="274"/>
      <c r="LN34" s="274"/>
      <c r="LO34" s="274"/>
      <c r="LP34" s="274"/>
      <c r="LQ34" s="274"/>
      <c r="LR34" s="274"/>
      <c r="LS34" s="274"/>
      <c r="LT34" s="274"/>
      <c r="LU34" s="274"/>
      <c r="LV34" s="274"/>
      <c r="LW34" s="274"/>
      <c r="LX34" s="274"/>
      <c r="LY34" s="274"/>
      <c r="LZ34" s="274"/>
      <c r="MA34" s="274"/>
      <c r="MB34" s="274"/>
      <c r="MC34" s="274"/>
      <c r="MD34" s="274"/>
      <c r="ME34" s="274"/>
      <c r="MF34" s="274"/>
      <c r="MG34" s="274"/>
      <c r="MH34" s="274"/>
      <c r="MI34" s="274"/>
      <c r="MJ34" s="274"/>
      <c r="MK34" s="274"/>
      <c r="ML34" s="274"/>
      <c r="MM34" s="274"/>
      <c r="MN34" s="274"/>
      <c r="MO34" s="274"/>
      <c r="MP34" s="274"/>
      <c r="MQ34" s="274"/>
      <c r="MR34" s="274"/>
      <c r="MS34" s="274"/>
      <c r="MT34" s="274"/>
      <c r="MU34" s="274"/>
      <c r="MV34" s="274"/>
      <c r="MW34" s="274"/>
      <c r="MX34" s="274"/>
      <c r="MY34" s="274"/>
      <c r="MZ34" s="274"/>
      <c r="NA34" s="274"/>
      <c r="NB34" s="274"/>
      <c r="NC34" s="274"/>
      <c r="ND34" s="274"/>
      <c r="NE34" s="274"/>
      <c r="NF34" s="274"/>
      <c r="NG34" s="274"/>
      <c r="NH34" s="274"/>
      <c r="NI34" s="274"/>
      <c r="NJ34" s="274"/>
      <c r="NK34" s="274"/>
      <c r="NL34" s="274"/>
      <c r="NM34" s="274"/>
      <c r="NN34" s="274"/>
      <c r="NO34" s="274"/>
      <c r="NP34" s="274"/>
      <c r="NQ34" s="274"/>
      <c r="NR34" s="274"/>
      <c r="NS34" s="274"/>
      <c r="NT34" s="274"/>
      <c r="NU34" s="274"/>
      <c r="NV34" s="274"/>
      <c r="NW34" s="274"/>
      <c r="NX34" s="274"/>
      <c r="NY34" s="274"/>
      <c r="NZ34" s="274"/>
      <c r="OA34" s="274"/>
      <c r="OB34" s="274"/>
      <c r="OC34" s="274"/>
      <c r="OD34" s="274"/>
      <c r="OE34" s="274"/>
      <c r="OF34" s="274"/>
      <c r="OG34" s="274"/>
      <c r="OH34" s="274"/>
      <c r="OI34" s="274"/>
      <c r="OJ34" s="274"/>
      <c r="OK34" s="274"/>
      <c r="OL34" s="274"/>
      <c r="OM34" s="274"/>
      <c r="ON34" s="274"/>
      <c r="OO34" s="274"/>
      <c r="OP34" s="274"/>
      <c r="OQ34" s="274"/>
      <c r="OR34" s="274"/>
      <c r="OS34" s="274"/>
      <c r="OT34" s="274"/>
      <c r="OU34" s="274"/>
      <c r="OV34" s="274"/>
      <c r="OW34" s="274"/>
      <c r="OX34" s="274"/>
      <c r="OY34" s="274"/>
      <c r="OZ34" s="274"/>
      <c r="PA34" s="274"/>
      <c r="PB34" s="274"/>
      <c r="PC34" s="274"/>
      <c r="PD34" s="274"/>
      <c r="PE34" s="274"/>
      <c r="PF34" s="274"/>
      <c r="PG34" s="274"/>
      <c r="PH34" s="274"/>
      <c r="PI34" s="274"/>
      <c r="PJ34" s="274"/>
      <c r="PK34" s="274"/>
      <c r="PL34" s="274"/>
      <c r="PM34" s="274"/>
      <c r="PN34" s="274"/>
      <c r="PO34" s="274"/>
      <c r="PP34" s="274"/>
      <c r="PQ34" s="274"/>
      <c r="PR34" s="274"/>
      <c r="PS34" s="274"/>
      <c r="PT34" s="274"/>
      <c r="PU34" s="274"/>
      <c r="PV34" s="274"/>
      <c r="PW34" s="274"/>
      <c r="PX34" s="274"/>
      <c r="PY34" s="274"/>
      <c r="PZ34" s="274"/>
      <c r="QA34" s="274"/>
      <c r="QB34" s="274"/>
      <c r="QC34" s="274"/>
      <c r="QD34" s="274"/>
      <c r="QE34" s="274"/>
      <c r="QF34" s="274"/>
      <c r="QG34" s="274"/>
      <c r="QH34" s="274"/>
      <c r="QI34" s="274"/>
      <c r="QJ34" s="274"/>
      <c r="QK34" s="274"/>
      <c r="QL34" s="274"/>
      <c r="QM34" s="274"/>
      <c r="QN34" s="274"/>
      <c r="QO34" s="274"/>
      <c r="QP34" s="274"/>
      <c r="QQ34" s="274"/>
      <c r="QR34" s="274"/>
      <c r="QS34" s="274"/>
      <c r="QT34" s="274"/>
      <c r="QU34" s="274"/>
      <c r="QV34" s="274"/>
      <c r="QW34" s="274"/>
      <c r="QX34" s="274"/>
      <c r="QY34" s="274"/>
      <c r="QZ34" s="274"/>
      <c r="RA34" s="274"/>
      <c r="RB34" s="274"/>
      <c r="RC34" s="274"/>
      <c r="RD34" s="274"/>
      <c r="RE34" s="274"/>
      <c r="RF34" s="274"/>
      <c r="RG34" s="274"/>
      <c r="RH34" s="274"/>
      <c r="RI34" s="274"/>
      <c r="RJ34" s="274"/>
      <c r="RK34" s="274"/>
      <c r="RL34" s="274"/>
      <c r="RM34" s="274"/>
      <c r="RN34" s="274"/>
      <c r="RO34" s="274"/>
      <c r="RP34" s="274"/>
      <c r="RQ34" s="274"/>
      <c r="RR34" s="274"/>
      <c r="RS34" s="274"/>
      <c r="RT34" s="274"/>
      <c r="RU34" s="274"/>
      <c r="RV34" s="274"/>
      <c r="RW34" s="274"/>
      <c r="RX34" s="274"/>
      <c r="RY34" s="274"/>
      <c r="RZ34" s="274"/>
      <c r="SA34" s="274"/>
      <c r="SB34" s="274"/>
      <c r="SC34" s="274"/>
      <c r="SD34" s="274"/>
      <c r="SE34" s="274"/>
      <c r="SF34" s="274"/>
      <c r="SG34" s="274"/>
      <c r="SH34" s="274"/>
      <c r="SI34" s="274"/>
      <c r="SJ34" s="274"/>
      <c r="SK34" s="274"/>
      <c r="SL34" s="274"/>
      <c r="SM34" s="274"/>
      <c r="SN34" s="274"/>
      <c r="SO34" s="274"/>
      <c r="SP34" s="274"/>
      <c r="SQ34" s="274"/>
      <c r="SR34" s="274"/>
      <c r="SS34" s="274"/>
      <c r="ST34" s="274"/>
      <c r="SU34" s="274"/>
      <c r="SV34" s="274"/>
      <c r="SW34" s="274"/>
      <c r="SX34" s="274"/>
      <c r="SY34" s="274"/>
      <c r="SZ34" s="274"/>
      <c r="TA34" s="274"/>
      <c r="TB34" s="274"/>
      <c r="TC34" s="274"/>
      <c r="TD34" s="274"/>
      <c r="TE34" s="274"/>
      <c r="TF34" s="274"/>
      <c r="TG34" s="274"/>
      <c r="TH34" s="274"/>
      <c r="TI34" s="274"/>
      <c r="TJ34" s="274"/>
      <c r="TK34" s="274"/>
      <c r="TL34" s="274"/>
      <c r="TM34" s="274"/>
      <c r="TN34" s="274"/>
      <c r="TO34" s="274"/>
      <c r="TP34" s="274"/>
      <c r="TQ34" s="274"/>
      <c r="TR34" s="274"/>
      <c r="TS34" s="274"/>
      <c r="TT34" s="274"/>
      <c r="TU34" s="274"/>
      <c r="TV34" s="274"/>
      <c r="TW34" s="274"/>
      <c r="TX34" s="274"/>
      <c r="TY34" s="274"/>
      <c r="TZ34" s="274"/>
      <c r="UA34" s="274"/>
      <c r="UB34" s="274"/>
      <c r="UC34" s="274"/>
      <c r="UD34" s="274"/>
      <c r="UE34" s="274"/>
      <c r="UF34" s="274"/>
      <c r="UG34" s="274"/>
      <c r="UH34" s="274"/>
      <c r="UI34" s="274"/>
      <c r="UJ34" s="274"/>
      <c r="UK34" s="274"/>
      <c r="UL34" s="274"/>
      <c r="UM34" s="274"/>
      <c r="UN34" s="274"/>
      <c r="UO34" s="274"/>
      <c r="UP34" s="274"/>
      <c r="UQ34" s="274"/>
      <c r="UR34" s="274"/>
      <c r="US34" s="274"/>
      <c r="UT34" s="274"/>
      <c r="UU34" s="274"/>
      <c r="UV34" s="274"/>
      <c r="UW34" s="274"/>
      <c r="UX34" s="274"/>
      <c r="UY34" s="274"/>
      <c r="UZ34" s="274"/>
      <c r="VA34" s="274"/>
      <c r="VB34" s="274"/>
      <c r="VC34" s="274"/>
      <c r="VD34" s="274"/>
      <c r="VE34" s="274"/>
      <c r="VF34" s="274"/>
      <c r="VG34" s="274"/>
      <c r="VH34" s="274"/>
      <c r="VI34" s="274"/>
      <c r="VJ34" s="274"/>
      <c r="VK34" s="274"/>
      <c r="VL34" s="274"/>
      <c r="VM34" s="274"/>
      <c r="VN34" s="274"/>
      <c r="VO34" s="274"/>
      <c r="VP34" s="274"/>
      <c r="VQ34" s="274"/>
      <c r="VR34" s="274"/>
      <c r="VS34" s="274"/>
      <c r="VT34" s="274"/>
      <c r="VU34" s="274"/>
      <c r="VV34" s="274"/>
      <c r="VW34" s="274"/>
      <c r="VX34" s="274"/>
      <c r="VY34" s="274"/>
      <c r="VZ34" s="274"/>
      <c r="WA34" s="274"/>
      <c r="WB34" s="274"/>
      <c r="WC34" s="274"/>
      <c r="WD34" s="274"/>
      <c r="WE34" s="274"/>
      <c r="WF34" s="274"/>
      <c r="WG34" s="274"/>
      <c r="WH34" s="274"/>
      <c r="WI34" s="274"/>
      <c r="WJ34" s="274"/>
      <c r="WK34" s="274"/>
      <c r="WL34" s="274"/>
      <c r="WM34" s="274"/>
      <c r="WN34" s="274"/>
      <c r="WO34" s="274"/>
      <c r="WP34" s="274"/>
      <c r="WQ34" s="274"/>
      <c r="WR34" s="274"/>
      <c r="WS34" s="274"/>
      <c r="WT34" s="274"/>
      <c r="WU34" s="274"/>
      <c r="WV34" s="274"/>
      <c r="WW34" s="274"/>
      <c r="WX34" s="274"/>
      <c r="WY34" s="274"/>
      <c r="WZ34" s="274"/>
      <c r="XA34" s="274"/>
      <c r="XB34" s="274"/>
      <c r="XC34" s="274"/>
      <c r="XD34" s="274"/>
      <c r="XE34" s="274"/>
      <c r="XF34" s="274"/>
      <c r="XG34" s="274"/>
      <c r="XH34" s="274"/>
      <c r="XI34" s="274"/>
      <c r="XJ34" s="274"/>
      <c r="XK34" s="274"/>
      <c r="XL34" s="274"/>
      <c r="XM34" s="274"/>
      <c r="XN34" s="274"/>
      <c r="XO34" s="274"/>
      <c r="XP34" s="274"/>
      <c r="XQ34" s="274"/>
      <c r="XR34" s="274"/>
      <c r="XS34" s="274"/>
      <c r="XT34" s="274"/>
      <c r="XU34" s="274"/>
      <c r="XV34" s="274"/>
      <c r="XW34" s="274"/>
      <c r="XX34" s="274"/>
      <c r="XY34" s="274"/>
      <c r="XZ34" s="274"/>
      <c r="YA34" s="274"/>
      <c r="YB34" s="274"/>
      <c r="YC34" s="274"/>
      <c r="YD34" s="274"/>
      <c r="YE34" s="274"/>
      <c r="YF34" s="274"/>
      <c r="YG34" s="274"/>
      <c r="YH34" s="274"/>
      <c r="YI34" s="274"/>
      <c r="YJ34" s="274"/>
      <c r="YK34" s="274"/>
      <c r="YL34" s="274"/>
      <c r="YM34" s="274"/>
      <c r="YN34" s="274"/>
      <c r="YO34" s="274"/>
      <c r="YP34" s="274"/>
      <c r="YQ34" s="274"/>
      <c r="YR34" s="274"/>
      <c r="YS34" s="274"/>
      <c r="YT34" s="274"/>
      <c r="YU34" s="274"/>
      <c r="YV34" s="274"/>
      <c r="YW34" s="274"/>
      <c r="YX34" s="274"/>
      <c r="YY34" s="274"/>
      <c r="YZ34" s="274"/>
      <c r="ZA34" s="274"/>
      <c r="ZB34" s="274"/>
      <c r="ZC34" s="274"/>
      <c r="ZD34" s="274"/>
      <c r="ZE34" s="274"/>
      <c r="ZF34" s="274"/>
      <c r="ZG34" s="274"/>
      <c r="ZH34" s="274"/>
      <c r="ZI34" s="274"/>
      <c r="ZJ34" s="274"/>
      <c r="ZK34" s="274"/>
      <c r="ZL34" s="274"/>
      <c r="ZM34" s="274"/>
      <c r="ZN34" s="274"/>
      <c r="ZO34" s="274"/>
      <c r="ZP34" s="274"/>
      <c r="ZQ34" s="274"/>
      <c r="ZR34" s="274"/>
      <c r="ZS34" s="274"/>
      <c r="ZT34" s="274"/>
      <c r="ZU34" s="274"/>
      <c r="ZV34" s="274"/>
      <c r="ZW34" s="274"/>
      <c r="ZX34" s="274"/>
      <c r="ZY34" s="274"/>
      <c r="ZZ34" s="274"/>
      <c r="AAA34" s="274"/>
      <c r="AAB34" s="274"/>
      <c r="AAC34" s="274"/>
      <c r="AAD34" s="274"/>
      <c r="AAE34" s="274"/>
      <c r="AAF34" s="274"/>
      <c r="AAG34" s="274"/>
      <c r="AAH34" s="274"/>
      <c r="AAI34" s="274"/>
      <c r="AAJ34" s="274"/>
      <c r="AAK34" s="274"/>
      <c r="AAL34" s="274"/>
      <c r="AAM34" s="274"/>
      <c r="AAN34" s="274"/>
      <c r="AAO34" s="274"/>
      <c r="AAP34" s="274"/>
      <c r="AAQ34" s="274"/>
      <c r="AAR34" s="274"/>
      <c r="AAS34" s="274"/>
      <c r="AAT34" s="274"/>
      <c r="AAU34" s="274"/>
      <c r="AAV34" s="274"/>
      <c r="AAW34" s="274"/>
      <c r="AAX34" s="274"/>
      <c r="AAY34" s="274"/>
      <c r="AAZ34" s="274"/>
      <c r="ABA34" s="274"/>
      <c r="ABB34" s="274"/>
      <c r="ABC34" s="274"/>
      <c r="ABD34" s="274"/>
      <c r="ABE34" s="274"/>
      <c r="ABF34" s="274"/>
      <c r="ABG34" s="274"/>
      <c r="ABH34" s="274"/>
      <c r="ABI34" s="274"/>
      <c r="ABJ34" s="274"/>
      <c r="ABK34" s="274"/>
      <c r="ABL34" s="274"/>
      <c r="ABM34" s="274"/>
      <c r="ABN34" s="274"/>
      <c r="ABO34" s="274"/>
      <c r="ABP34" s="274"/>
      <c r="ABQ34" s="274"/>
      <c r="ABR34" s="274"/>
      <c r="ABS34" s="274"/>
      <c r="ABT34" s="274"/>
      <c r="ABU34" s="274"/>
      <c r="ABV34" s="274"/>
      <c r="ABW34" s="274"/>
      <c r="ABX34" s="274"/>
      <c r="ABY34" s="274"/>
      <c r="ABZ34" s="274"/>
      <c r="ACA34" s="274"/>
      <c r="ACB34" s="274"/>
      <c r="ACC34" s="274"/>
      <c r="ACD34" s="274"/>
      <c r="ACE34" s="274"/>
      <c r="ACF34" s="274"/>
      <c r="ACG34" s="274"/>
      <c r="ACH34" s="274"/>
      <c r="ACI34" s="274"/>
      <c r="ACJ34" s="274"/>
      <c r="ACK34" s="274"/>
      <c r="ACL34" s="274"/>
      <c r="ACM34" s="274"/>
      <c r="ACN34" s="274"/>
      <c r="ACO34" s="274"/>
      <c r="ACP34" s="274"/>
      <c r="ACQ34" s="274"/>
      <c r="ACR34" s="274"/>
      <c r="ACS34" s="274"/>
      <c r="ACT34" s="274"/>
      <c r="ACU34" s="274"/>
      <c r="ACV34" s="274"/>
      <c r="ACW34" s="274"/>
      <c r="ACX34" s="274"/>
      <c r="ACY34" s="274"/>
      <c r="ACZ34" s="274"/>
      <c r="ADA34" s="274"/>
      <c r="ADB34" s="274"/>
      <c r="ADC34" s="274"/>
      <c r="ADD34" s="274"/>
      <c r="ADE34" s="274"/>
      <c r="ADF34" s="274"/>
      <c r="ADG34" s="274"/>
      <c r="ADH34" s="274"/>
      <c r="ADI34" s="274"/>
      <c r="ADJ34" s="274"/>
      <c r="ADK34" s="274"/>
      <c r="ADL34" s="274"/>
      <c r="ADM34" s="274"/>
      <c r="ADN34" s="274"/>
      <c r="ADO34" s="274"/>
      <c r="ADP34" s="274"/>
      <c r="ADQ34" s="274"/>
      <c r="ADR34" s="274"/>
      <c r="ADS34" s="274"/>
      <c r="ADT34" s="274"/>
      <c r="ADU34" s="274"/>
      <c r="ADV34" s="274"/>
      <c r="ADW34" s="274"/>
      <c r="ADX34" s="274"/>
      <c r="ADY34" s="274"/>
      <c r="ADZ34" s="274"/>
      <c r="AEA34" s="274"/>
      <c r="AEB34" s="274"/>
      <c r="AEC34" s="274"/>
      <c r="AED34" s="274"/>
      <c r="AEE34" s="274"/>
      <c r="AEF34" s="274"/>
      <c r="AEG34" s="274"/>
      <c r="AEH34" s="274"/>
      <c r="AEI34" s="274"/>
      <c r="AEJ34" s="274"/>
      <c r="AEK34" s="274"/>
      <c r="AEL34" s="274"/>
      <c r="AEM34" s="274"/>
      <c r="AEN34" s="274"/>
      <c r="AEO34" s="274"/>
      <c r="AEP34" s="274"/>
      <c r="AEQ34" s="274"/>
      <c r="AER34" s="274"/>
      <c r="AES34" s="274"/>
      <c r="AET34" s="274"/>
      <c r="AEU34" s="274"/>
      <c r="AEV34" s="274"/>
      <c r="AEW34" s="274"/>
      <c r="AEX34" s="274"/>
      <c r="AEY34" s="274"/>
      <c r="AEZ34" s="274"/>
      <c r="AFA34" s="274"/>
      <c r="AFB34" s="274"/>
      <c r="AFC34" s="274"/>
      <c r="AFD34" s="274"/>
      <c r="AFE34" s="274"/>
      <c r="AFF34" s="274"/>
      <c r="AFG34" s="274"/>
      <c r="AFH34" s="274"/>
      <c r="AFI34" s="274"/>
      <c r="AFJ34" s="274"/>
      <c r="AFK34" s="274"/>
      <c r="AFL34" s="274"/>
      <c r="AFM34" s="274"/>
      <c r="AFN34" s="274"/>
      <c r="AFO34" s="274"/>
      <c r="AFP34" s="274"/>
      <c r="AFQ34" s="274"/>
      <c r="AFR34" s="274"/>
      <c r="AFS34" s="274"/>
      <c r="AFT34" s="274"/>
      <c r="AFU34" s="274"/>
      <c r="AFV34" s="274"/>
      <c r="AFW34" s="274"/>
      <c r="AFX34" s="274"/>
      <c r="AFY34" s="274"/>
      <c r="AFZ34" s="274"/>
      <c r="AGA34" s="274"/>
      <c r="AGB34" s="274"/>
      <c r="AGC34" s="274"/>
      <c r="AGD34" s="274"/>
      <c r="AGE34" s="274"/>
      <c r="AGF34" s="274"/>
      <c r="AGG34" s="274"/>
      <c r="AGH34" s="274"/>
      <c r="AGI34" s="274"/>
      <c r="AGJ34" s="274"/>
      <c r="AGK34" s="274"/>
      <c r="AGL34" s="274"/>
      <c r="AGM34" s="274"/>
      <c r="AGN34" s="274"/>
      <c r="AGO34" s="274"/>
      <c r="AGP34" s="274"/>
      <c r="AGQ34" s="274"/>
      <c r="AGR34" s="274"/>
      <c r="AGS34" s="274"/>
      <c r="AGT34" s="274"/>
      <c r="AGU34" s="274"/>
      <c r="AGV34" s="274"/>
      <c r="AGW34" s="274"/>
      <c r="AGX34" s="274"/>
      <c r="AGY34" s="274"/>
      <c r="AGZ34" s="274"/>
      <c r="AHA34" s="274"/>
      <c r="AHB34" s="274"/>
      <c r="AHC34" s="274"/>
      <c r="AHD34" s="274"/>
      <c r="AHE34" s="274"/>
      <c r="AHF34" s="274"/>
      <c r="AHG34" s="274"/>
      <c r="AHH34" s="274"/>
      <c r="AHI34" s="274"/>
      <c r="AHJ34" s="274"/>
      <c r="AHK34" s="274"/>
      <c r="AHL34" s="274"/>
      <c r="AHM34" s="274"/>
      <c r="AHN34" s="274"/>
      <c r="AHO34" s="274"/>
      <c r="AHP34" s="274"/>
      <c r="AHQ34" s="274"/>
      <c r="AHR34" s="274"/>
      <c r="AHS34" s="274"/>
      <c r="AHT34" s="274"/>
      <c r="AHU34" s="274"/>
      <c r="AHV34" s="274"/>
      <c r="AHW34" s="274"/>
      <c r="AHX34" s="274"/>
      <c r="AHY34" s="274"/>
      <c r="AHZ34" s="274"/>
      <c r="AIA34" s="274"/>
      <c r="AIB34" s="274"/>
      <c r="AIC34" s="274"/>
      <c r="AID34" s="274"/>
      <c r="AIE34" s="274"/>
      <c r="AIF34" s="274"/>
      <c r="AIG34" s="274"/>
      <c r="AIH34" s="274"/>
      <c r="AII34" s="274"/>
      <c r="AIJ34" s="274"/>
      <c r="AIK34" s="274"/>
      <c r="AIL34" s="274"/>
      <c r="AIM34" s="274"/>
      <c r="AIN34" s="274"/>
      <c r="AIO34" s="274"/>
      <c r="AIP34" s="274"/>
      <c r="AIQ34" s="274"/>
      <c r="AIR34" s="274"/>
      <c r="AIS34" s="274"/>
      <c r="AIT34" s="274"/>
      <c r="AIU34" s="274"/>
      <c r="AIV34" s="274"/>
      <c r="AIW34" s="274"/>
      <c r="AIX34" s="274"/>
      <c r="AIY34" s="274"/>
      <c r="AIZ34" s="274"/>
      <c r="AJA34" s="274"/>
      <c r="AJB34" s="274"/>
      <c r="AJC34" s="274"/>
      <c r="AJD34" s="274"/>
      <c r="AJE34" s="274"/>
      <c r="AJF34" s="274"/>
      <c r="AJG34" s="274"/>
      <c r="AJH34" s="274"/>
      <c r="AJI34" s="274"/>
      <c r="AJJ34" s="274"/>
      <c r="AJK34" s="274"/>
      <c r="AJL34" s="274"/>
      <c r="AJM34" s="274"/>
      <c r="AJN34" s="274"/>
      <c r="AJO34" s="274"/>
      <c r="AJP34" s="274"/>
      <c r="AJQ34" s="274"/>
      <c r="AJR34" s="274"/>
      <c r="AJS34" s="274"/>
      <c r="AJT34" s="274"/>
      <c r="AJU34" s="274"/>
      <c r="AJV34" s="274"/>
      <c r="AJW34" s="274"/>
      <c r="AJX34" s="274"/>
      <c r="AJY34" s="274"/>
      <c r="AJZ34" s="274"/>
      <c r="AKA34" s="274"/>
      <c r="AKB34" s="274"/>
      <c r="AKC34" s="274"/>
      <c r="AKD34" s="274"/>
      <c r="AKE34" s="274"/>
      <c r="AKF34" s="274"/>
      <c r="AKG34" s="274"/>
      <c r="AKH34" s="274"/>
      <c r="AKI34" s="274"/>
      <c r="AKJ34" s="274"/>
      <c r="AKK34" s="274"/>
      <c r="AKL34" s="274"/>
      <c r="AKM34" s="274"/>
      <c r="AKN34" s="274"/>
      <c r="AKO34" s="274"/>
      <c r="AKP34" s="274"/>
      <c r="AKQ34" s="274"/>
      <c r="AKR34" s="274"/>
      <c r="AKS34" s="274"/>
      <c r="AKT34" s="274"/>
      <c r="AKU34" s="274"/>
      <c r="AKV34" s="274"/>
      <c r="AKW34" s="274"/>
      <c r="AKX34" s="274"/>
      <c r="AKY34" s="274"/>
      <c r="AKZ34" s="274"/>
      <c r="ALA34" s="274"/>
      <c r="ALB34" s="274"/>
      <c r="ALC34" s="274"/>
      <c r="ALD34" s="274"/>
      <c r="ALE34" s="274"/>
      <c r="ALF34" s="274"/>
      <c r="ALG34" s="274"/>
      <c r="ALH34" s="274"/>
      <c r="ALI34" s="274"/>
      <c r="ALJ34" s="274"/>
      <c r="ALK34" s="274"/>
      <c r="ALL34" s="274"/>
      <c r="ALM34" s="274"/>
      <c r="ALN34" s="274"/>
      <c r="ALO34" s="274"/>
      <c r="ALP34" s="274"/>
      <c r="ALQ34" s="274"/>
      <c r="ALR34" s="274"/>
      <c r="ALS34" s="274"/>
      <c r="ALT34" s="274"/>
      <c r="ALU34" s="274"/>
      <c r="ALV34" s="274"/>
      <c r="ALW34" s="274"/>
      <c r="ALX34" s="274"/>
      <c r="ALY34" s="274"/>
      <c r="ALZ34" s="274"/>
      <c r="AMA34" s="274"/>
      <c r="AMB34" s="274"/>
      <c r="AMC34" s="274"/>
      <c r="AMD34" s="274"/>
      <c r="AME34" s="274"/>
      <c r="AMF34" s="274"/>
      <c r="AMG34" s="274"/>
      <c r="AMH34" s="274"/>
      <c r="AMI34" s="274"/>
      <c r="AMJ34" s="274"/>
    </row>
    <row r="35" spans="1:1024" s="59" customFormat="1" ht="27">
      <c r="A35" s="268"/>
      <c r="B35" s="269"/>
      <c r="C35" s="48" t="s">
        <v>25</v>
      </c>
      <c r="D35" s="49">
        <f>D27</f>
        <v>191574.3</v>
      </c>
      <c r="E35" s="49">
        <f>E27</f>
        <v>35662.9</v>
      </c>
      <c r="F35" s="49">
        <f>F27</f>
        <v>35662.9</v>
      </c>
      <c r="G35" s="49">
        <f>G27</f>
        <v>2648.3278299999997</v>
      </c>
      <c r="H35" s="49">
        <f>H27</f>
        <v>2865.2177799999999</v>
      </c>
      <c r="I35" s="50">
        <f>H35/D35*100</f>
        <v>1.4956169903791898</v>
      </c>
      <c r="J35" s="50">
        <f>G35/E35*100</f>
        <v>7.4260024563341727</v>
      </c>
      <c r="K35" s="50">
        <f>G35/F35*100</f>
        <v>7.4260024563341727</v>
      </c>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1"/>
      <c r="FV35" s="271"/>
      <c r="FW35" s="271"/>
      <c r="FX35" s="271"/>
      <c r="FY35" s="271"/>
      <c r="FZ35" s="271"/>
      <c r="GA35" s="271"/>
      <c r="GB35" s="271"/>
      <c r="GC35" s="271"/>
      <c r="GD35" s="271"/>
      <c r="GE35" s="271"/>
      <c r="GF35" s="271"/>
      <c r="GG35" s="271"/>
      <c r="GH35" s="271"/>
      <c r="GI35" s="271"/>
      <c r="GJ35" s="271"/>
      <c r="GK35" s="271"/>
      <c r="GL35" s="271"/>
      <c r="GM35" s="271"/>
      <c r="GN35" s="271"/>
      <c r="GO35" s="271"/>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c r="HR35" s="271"/>
      <c r="HS35" s="271"/>
      <c r="HT35" s="271"/>
      <c r="HU35" s="271"/>
      <c r="HV35" s="271"/>
      <c r="HW35" s="271"/>
      <c r="HX35" s="271"/>
      <c r="HY35" s="271"/>
      <c r="HZ35" s="271"/>
      <c r="IA35" s="271"/>
      <c r="IB35" s="271"/>
      <c r="IC35" s="271"/>
      <c r="ID35" s="271"/>
      <c r="IE35" s="271"/>
      <c r="IF35" s="271"/>
      <c r="IG35" s="271"/>
      <c r="IH35" s="271"/>
      <c r="II35" s="271"/>
      <c r="IJ35" s="271"/>
      <c r="IK35" s="271"/>
      <c r="IL35" s="271"/>
      <c r="IM35" s="271"/>
      <c r="IN35" s="271"/>
      <c r="IO35" s="271"/>
      <c r="IP35" s="271"/>
      <c r="IQ35" s="271"/>
      <c r="IR35" s="271"/>
      <c r="IS35" s="271"/>
      <c r="IT35" s="271"/>
      <c r="IU35" s="271"/>
      <c r="IV35" s="271"/>
      <c r="IW35" s="271"/>
      <c r="IX35" s="271"/>
      <c r="IY35" s="271"/>
      <c r="IZ35" s="271"/>
      <c r="JA35" s="271"/>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3"/>
      <c r="KP35" s="274"/>
      <c r="KQ35" s="274"/>
      <c r="KR35" s="274"/>
      <c r="KS35" s="274"/>
      <c r="KT35" s="274"/>
      <c r="KU35" s="274"/>
      <c r="KV35" s="274"/>
      <c r="KW35" s="274"/>
      <c r="KX35" s="274"/>
      <c r="KY35" s="274"/>
      <c r="KZ35" s="274"/>
      <c r="LA35" s="274"/>
      <c r="LB35" s="274"/>
      <c r="LC35" s="274"/>
      <c r="LD35" s="274"/>
      <c r="LE35" s="274"/>
      <c r="LF35" s="274"/>
      <c r="LG35" s="274"/>
      <c r="LH35" s="274"/>
      <c r="LI35" s="274"/>
      <c r="LJ35" s="274"/>
      <c r="LK35" s="274"/>
      <c r="LL35" s="274"/>
      <c r="LM35" s="274"/>
      <c r="LN35" s="274"/>
      <c r="LO35" s="274"/>
      <c r="LP35" s="274"/>
      <c r="LQ35" s="274"/>
      <c r="LR35" s="274"/>
      <c r="LS35" s="274"/>
      <c r="LT35" s="274"/>
      <c r="LU35" s="274"/>
      <c r="LV35" s="274"/>
      <c r="LW35" s="274"/>
      <c r="LX35" s="274"/>
      <c r="LY35" s="274"/>
      <c r="LZ35" s="274"/>
      <c r="MA35" s="274"/>
      <c r="MB35" s="274"/>
      <c r="MC35" s="274"/>
      <c r="MD35" s="274"/>
      <c r="ME35" s="274"/>
      <c r="MF35" s="274"/>
      <c r="MG35" s="274"/>
      <c r="MH35" s="274"/>
      <c r="MI35" s="274"/>
      <c r="MJ35" s="274"/>
      <c r="MK35" s="274"/>
      <c r="ML35" s="274"/>
      <c r="MM35" s="274"/>
      <c r="MN35" s="274"/>
      <c r="MO35" s="274"/>
      <c r="MP35" s="274"/>
      <c r="MQ35" s="274"/>
      <c r="MR35" s="274"/>
      <c r="MS35" s="274"/>
      <c r="MT35" s="274"/>
      <c r="MU35" s="274"/>
      <c r="MV35" s="274"/>
      <c r="MW35" s="274"/>
      <c r="MX35" s="274"/>
      <c r="MY35" s="274"/>
      <c r="MZ35" s="274"/>
      <c r="NA35" s="274"/>
      <c r="NB35" s="274"/>
      <c r="NC35" s="274"/>
      <c r="ND35" s="274"/>
      <c r="NE35" s="274"/>
      <c r="NF35" s="274"/>
      <c r="NG35" s="274"/>
      <c r="NH35" s="274"/>
      <c r="NI35" s="274"/>
      <c r="NJ35" s="274"/>
      <c r="NK35" s="274"/>
      <c r="NL35" s="274"/>
      <c r="NM35" s="274"/>
      <c r="NN35" s="274"/>
      <c r="NO35" s="274"/>
      <c r="NP35" s="274"/>
      <c r="NQ35" s="274"/>
      <c r="NR35" s="274"/>
      <c r="NS35" s="274"/>
      <c r="NT35" s="274"/>
      <c r="NU35" s="274"/>
      <c r="NV35" s="274"/>
      <c r="NW35" s="274"/>
      <c r="NX35" s="274"/>
      <c r="NY35" s="274"/>
      <c r="NZ35" s="274"/>
      <c r="OA35" s="274"/>
      <c r="OB35" s="274"/>
      <c r="OC35" s="274"/>
      <c r="OD35" s="274"/>
      <c r="OE35" s="274"/>
      <c r="OF35" s="274"/>
      <c r="OG35" s="274"/>
      <c r="OH35" s="274"/>
      <c r="OI35" s="274"/>
      <c r="OJ35" s="274"/>
      <c r="OK35" s="274"/>
      <c r="OL35" s="274"/>
      <c r="OM35" s="274"/>
      <c r="ON35" s="274"/>
      <c r="OO35" s="274"/>
      <c r="OP35" s="274"/>
      <c r="OQ35" s="274"/>
      <c r="OR35" s="274"/>
      <c r="OS35" s="274"/>
      <c r="OT35" s="274"/>
      <c r="OU35" s="274"/>
      <c r="OV35" s="274"/>
      <c r="OW35" s="274"/>
      <c r="OX35" s="274"/>
      <c r="OY35" s="274"/>
      <c r="OZ35" s="274"/>
      <c r="PA35" s="274"/>
      <c r="PB35" s="274"/>
      <c r="PC35" s="274"/>
      <c r="PD35" s="274"/>
      <c r="PE35" s="274"/>
      <c r="PF35" s="274"/>
      <c r="PG35" s="274"/>
      <c r="PH35" s="274"/>
      <c r="PI35" s="274"/>
      <c r="PJ35" s="274"/>
      <c r="PK35" s="274"/>
      <c r="PL35" s="274"/>
      <c r="PM35" s="274"/>
      <c r="PN35" s="274"/>
      <c r="PO35" s="274"/>
      <c r="PP35" s="274"/>
      <c r="PQ35" s="274"/>
      <c r="PR35" s="274"/>
      <c r="PS35" s="274"/>
      <c r="PT35" s="274"/>
      <c r="PU35" s="274"/>
      <c r="PV35" s="274"/>
      <c r="PW35" s="274"/>
      <c r="PX35" s="274"/>
      <c r="PY35" s="274"/>
      <c r="PZ35" s="274"/>
      <c r="QA35" s="274"/>
      <c r="QB35" s="274"/>
      <c r="QC35" s="274"/>
      <c r="QD35" s="274"/>
      <c r="QE35" s="274"/>
      <c r="QF35" s="274"/>
      <c r="QG35" s="274"/>
      <c r="QH35" s="274"/>
      <c r="QI35" s="274"/>
      <c r="QJ35" s="274"/>
      <c r="QK35" s="274"/>
      <c r="QL35" s="274"/>
      <c r="QM35" s="274"/>
      <c r="QN35" s="274"/>
      <c r="QO35" s="274"/>
      <c r="QP35" s="274"/>
      <c r="QQ35" s="274"/>
      <c r="QR35" s="274"/>
      <c r="QS35" s="274"/>
      <c r="QT35" s="274"/>
      <c r="QU35" s="274"/>
      <c r="QV35" s="274"/>
      <c r="QW35" s="274"/>
      <c r="QX35" s="274"/>
      <c r="QY35" s="274"/>
      <c r="QZ35" s="274"/>
      <c r="RA35" s="274"/>
      <c r="RB35" s="274"/>
      <c r="RC35" s="274"/>
      <c r="RD35" s="274"/>
      <c r="RE35" s="274"/>
      <c r="RF35" s="274"/>
      <c r="RG35" s="274"/>
      <c r="RH35" s="274"/>
      <c r="RI35" s="274"/>
      <c r="RJ35" s="274"/>
      <c r="RK35" s="274"/>
      <c r="RL35" s="274"/>
      <c r="RM35" s="274"/>
      <c r="RN35" s="274"/>
      <c r="RO35" s="274"/>
      <c r="RP35" s="274"/>
      <c r="RQ35" s="274"/>
      <c r="RR35" s="274"/>
      <c r="RS35" s="274"/>
      <c r="RT35" s="274"/>
      <c r="RU35" s="274"/>
      <c r="RV35" s="274"/>
      <c r="RW35" s="274"/>
      <c r="RX35" s="274"/>
      <c r="RY35" s="274"/>
      <c r="RZ35" s="274"/>
      <c r="SA35" s="274"/>
      <c r="SB35" s="274"/>
      <c r="SC35" s="274"/>
      <c r="SD35" s="274"/>
      <c r="SE35" s="274"/>
      <c r="SF35" s="274"/>
      <c r="SG35" s="274"/>
      <c r="SH35" s="274"/>
      <c r="SI35" s="274"/>
      <c r="SJ35" s="274"/>
      <c r="SK35" s="274"/>
      <c r="SL35" s="274"/>
      <c r="SM35" s="274"/>
      <c r="SN35" s="274"/>
      <c r="SO35" s="274"/>
      <c r="SP35" s="274"/>
      <c r="SQ35" s="274"/>
      <c r="SR35" s="274"/>
      <c r="SS35" s="274"/>
      <c r="ST35" s="274"/>
      <c r="SU35" s="274"/>
      <c r="SV35" s="274"/>
      <c r="SW35" s="274"/>
      <c r="SX35" s="274"/>
      <c r="SY35" s="274"/>
      <c r="SZ35" s="274"/>
      <c r="TA35" s="274"/>
      <c r="TB35" s="274"/>
      <c r="TC35" s="274"/>
      <c r="TD35" s="274"/>
      <c r="TE35" s="274"/>
      <c r="TF35" s="274"/>
      <c r="TG35" s="274"/>
      <c r="TH35" s="274"/>
      <c r="TI35" s="274"/>
      <c r="TJ35" s="274"/>
      <c r="TK35" s="274"/>
      <c r="TL35" s="274"/>
      <c r="TM35" s="274"/>
      <c r="TN35" s="274"/>
      <c r="TO35" s="274"/>
      <c r="TP35" s="274"/>
      <c r="TQ35" s="274"/>
      <c r="TR35" s="274"/>
      <c r="TS35" s="274"/>
      <c r="TT35" s="274"/>
      <c r="TU35" s="274"/>
      <c r="TV35" s="274"/>
      <c r="TW35" s="274"/>
      <c r="TX35" s="274"/>
      <c r="TY35" s="274"/>
      <c r="TZ35" s="274"/>
      <c r="UA35" s="274"/>
      <c r="UB35" s="274"/>
      <c r="UC35" s="274"/>
      <c r="UD35" s="274"/>
      <c r="UE35" s="274"/>
      <c r="UF35" s="274"/>
      <c r="UG35" s="274"/>
      <c r="UH35" s="274"/>
      <c r="UI35" s="274"/>
      <c r="UJ35" s="274"/>
      <c r="UK35" s="274"/>
      <c r="UL35" s="274"/>
      <c r="UM35" s="274"/>
      <c r="UN35" s="274"/>
      <c r="UO35" s="274"/>
      <c r="UP35" s="274"/>
      <c r="UQ35" s="274"/>
      <c r="UR35" s="274"/>
      <c r="US35" s="274"/>
      <c r="UT35" s="274"/>
      <c r="UU35" s="274"/>
      <c r="UV35" s="274"/>
      <c r="UW35" s="274"/>
      <c r="UX35" s="274"/>
      <c r="UY35" s="274"/>
      <c r="UZ35" s="274"/>
      <c r="VA35" s="274"/>
      <c r="VB35" s="274"/>
      <c r="VC35" s="274"/>
      <c r="VD35" s="274"/>
      <c r="VE35" s="274"/>
      <c r="VF35" s="274"/>
      <c r="VG35" s="274"/>
      <c r="VH35" s="274"/>
      <c r="VI35" s="274"/>
      <c r="VJ35" s="274"/>
      <c r="VK35" s="274"/>
      <c r="VL35" s="274"/>
      <c r="VM35" s="274"/>
      <c r="VN35" s="274"/>
      <c r="VO35" s="274"/>
      <c r="VP35" s="274"/>
      <c r="VQ35" s="274"/>
      <c r="VR35" s="274"/>
      <c r="VS35" s="274"/>
      <c r="VT35" s="274"/>
      <c r="VU35" s="274"/>
      <c r="VV35" s="274"/>
      <c r="VW35" s="274"/>
      <c r="VX35" s="274"/>
      <c r="VY35" s="274"/>
      <c r="VZ35" s="274"/>
      <c r="WA35" s="274"/>
      <c r="WB35" s="274"/>
      <c r="WC35" s="274"/>
      <c r="WD35" s="274"/>
      <c r="WE35" s="274"/>
      <c r="WF35" s="274"/>
      <c r="WG35" s="274"/>
      <c r="WH35" s="274"/>
      <c r="WI35" s="274"/>
      <c r="WJ35" s="274"/>
      <c r="WK35" s="274"/>
      <c r="WL35" s="274"/>
      <c r="WM35" s="274"/>
      <c r="WN35" s="274"/>
      <c r="WO35" s="274"/>
      <c r="WP35" s="274"/>
      <c r="WQ35" s="274"/>
      <c r="WR35" s="274"/>
      <c r="WS35" s="274"/>
      <c r="WT35" s="274"/>
      <c r="WU35" s="274"/>
      <c r="WV35" s="274"/>
      <c r="WW35" s="274"/>
      <c r="WX35" s="274"/>
      <c r="WY35" s="274"/>
      <c r="WZ35" s="274"/>
      <c r="XA35" s="274"/>
      <c r="XB35" s="274"/>
      <c r="XC35" s="274"/>
      <c r="XD35" s="274"/>
      <c r="XE35" s="274"/>
      <c r="XF35" s="274"/>
      <c r="XG35" s="274"/>
      <c r="XH35" s="274"/>
      <c r="XI35" s="274"/>
      <c r="XJ35" s="274"/>
      <c r="XK35" s="274"/>
      <c r="XL35" s="274"/>
      <c r="XM35" s="274"/>
      <c r="XN35" s="274"/>
      <c r="XO35" s="274"/>
      <c r="XP35" s="274"/>
      <c r="XQ35" s="274"/>
      <c r="XR35" s="274"/>
      <c r="XS35" s="274"/>
      <c r="XT35" s="274"/>
      <c r="XU35" s="274"/>
      <c r="XV35" s="274"/>
      <c r="XW35" s="274"/>
      <c r="XX35" s="274"/>
      <c r="XY35" s="274"/>
      <c r="XZ35" s="274"/>
      <c r="YA35" s="274"/>
      <c r="YB35" s="274"/>
      <c r="YC35" s="274"/>
      <c r="YD35" s="274"/>
      <c r="YE35" s="274"/>
      <c r="YF35" s="274"/>
      <c r="YG35" s="274"/>
      <c r="YH35" s="274"/>
      <c r="YI35" s="274"/>
      <c r="YJ35" s="274"/>
      <c r="YK35" s="274"/>
      <c r="YL35" s="274"/>
      <c r="YM35" s="274"/>
      <c r="YN35" s="274"/>
      <c r="YO35" s="274"/>
      <c r="YP35" s="274"/>
      <c r="YQ35" s="274"/>
      <c r="YR35" s="274"/>
      <c r="YS35" s="274"/>
      <c r="YT35" s="274"/>
      <c r="YU35" s="274"/>
      <c r="YV35" s="274"/>
      <c r="YW35" s="274"/>
      <c r="YX35" s="274"/>
      <c r="YY35" s="274"/>
      <c r="YZ35" s="274"/>
      <c r="ZA35" s="274"/>
      <c r="ZB35" s="274"/>
      <c r="ZC35" s="274"/>
      <c r="ZD35" s="274"/>
      <c r="ZE35" s="274"/>
      <c r="ZF35" s="274"/>
      <c r="ZG35" s="274"/>
      <c r="ZH35" s="274"/>
      <c r="ZI35" s="274"/>
      <c r="ZJ35" s="274"/>
      <c r="ZK35" s="274"/>
      <c r="ZL35" s="274"/>
      <c r="ZM35" s="274"/>
      <c r="ZN35" s="274"/>
      <c r="ZO35" s="274"/>
      <c r="ZP35" s="274"/>
      <c r="ZQ35" s="274"/>
      <c r="ZR35" s="274"/>
      <c r="ZS35" s="274"/>
      <c r="ZT35" s="274"/>
      <c r="ZU35" s="274"/>
      <c r="ZV35" s="274"/>
      <c r="ZW35" s="274"/>
      <c r="ZX35" s="274"/>
      <c r="ZY35" s="274"/>
      <c r="ZZ35" s="274"/>
      <c r="AAA35" s="274"/>
      <c r="AAB35" s="274"/>
      <c r="AAC35" s="274"/>
      <c r="AAD35" s="274"/>
      <c r="AAE35" s="274"/>
      <c r="AAF35" s="274"/>
      <c r="AAG35" s="274"/>
      <c r="AAH35" s="274"/>
      <c r="AAI35" s="274"/>
      <c r="AAJ35" s="274"/>
      <c r="AAK35" s="274"/>
      <c r="AAL35" s="274"/>
      <c r="AAM35" s="274"/>
      <c r="AAN35" s="274"/>
      <c r="AAO35" s="274"/>
      <c r="AAP35" s="274"/>
      <c r="AAQ35" s="274"/>
      <c r="AAR35" s="274"/>
      <c r="AAS35" s="274"/>
      <c r="AAT35" s="274"/>
      <c r="AAU35" s="274"/>
      <c r="AAV35" s="274"/>
      <c r="AAW35" s="274"/>
      <c r="AAX35" s="274"/>
      <c r="AAY35" s="274"/>
      <c r="AAZ35" s="274"/>
      <c r="ABA35" s="274"/>
      <c r="ABB35" s="274"/>
      <c r="ABC35" s="274"/>
      <c r="ABD35" s="274"/>
      <c r="ABE35" s="274"/>
      <c r="ABF35" s="274"/>
      <c r="ABG35" s="274"/>
      <c r="ABH35" s="274"/>
      <c r="ABI35" s="274"/>
      <c r="ABJ35" s="274"/>
      <c r="ABK35" s="274"/>
      <c r="ABL35" s="274"/>
      <c r="ABM35" s="274"/>
      <c r="ABN35" s="274"/>
      <c r="ABO35" s="274"/>
      <c r="ABP35" s="274"/>
      <c r="ABQ35" s="274"/>
      <c r="ABR35" s="274"/>
      <c r="ABS35" s="274"/>
      <c r="ABT35" s="274"/>
      <c r="ABU35" s="274"/>
      <c r="ABV35" s="274"/>
      <c r="ABW35" s="274"/>
      <c r="ABX35" s="274"/>
      <c r="ABY35" s="274"/>
      <c r="ABZ35" s="274"/>
      <c r="ACA35" s="274"/>
      <c r="ACB35" s="274"/>
      <c r="ACC35" s="274"/>
      <c r="ACD35" s="274"/>
      <c r="ACE35" s="274"/>
      <c r="ACF35" s="274"/>
      <c r="ACG35" s="274"/>
      <c r="ACH35" s="274"/>
      <c r="ACI35" s="274"/>
      <c r="ACJ35" s="274"/>
      <c r="ACK35" s="274"/>
      <c r="ACL35" s="274"/>
      <c r="ACM35" s="274"/>
      <c r="ACN35" s="274"/>
      <c r="ACO35" s="274"/>
      <c r="ACP35" s="274"/>
      <c r="ACQ35" s="274"/>
      <c r="ACR35" s="274"/>
      <c r="ACS35" s="274"/>
      <c r="ACT35" s="274"/>
      <c r="ACU35" s="274"/>
      <c r="ACV35" s="274"/>
      <c r="ACW35" s="274"/>
      <c r="ACX35" s="274"/>
      <c r="ACY35" s="274"/>
      <c r="ACZ35" s="274"/>
      <c r="ADA35" s="274"/>
      <c r="ADB35" s="274"/>
      <c r="ADC35" s="274"/>
      <c r="ADD35" s="274"/>
      <c r="ADE35" s="274"/>
      <c r="ADF35" s="274"/>
      <c r="ADG35" s="274"/>
      <c r="ADH35" s="274"/>
      <c r="ADI35" s="274"/>
      <c r="ADJ35" s="274"/>
      <c r="ADK35" s="274"/>
      <c r="ADL35" s="274"/>
      <c r="ADM35" s="274"/>
      <c r="ADN35" s="274"/>
      <c r="ADO35" s="274"/>
      <c r="ADP35" s="274"/>
      <c r="ADQ35" s="274"/>
      <c r="ADR35" s="274"/>
      <c r="ADS35" s="274"/>
      <c r="ADT35" s="274"/>
      <c r="ADU35" s="274"/>
      <c r="ADV35" s="274"/>
      <c r="ADW35" s="274"/>
      <c r="ADX35" s="274"/>
      <c r="ADY35" s="274"/>
      <c r="ADZ35" s="274"/>
      <c r="AEA35" s="274"/>
      <c r="AEB35" s="274"/>
      <c r="AEC35" s="274"/>
      <c r="AED35" s="274"/>
      <c r="AEE35" s="274"/>
      <c r="AEF35" s="274"/>
      <c r="AEG35" s="274"/>
      <c r="AEH35" s="274"/>
      <c r="AEI35" s="274"/>
      <c r="AEJ35" s="274"/>
      <c r="AEK35" s="274"/>
      <c r="AEL35" s="274"/>
      <c r="AEM35" s="274"/>
      <c r="AEN35" s="274"/>
      <c r="AEO35" s="274"/>
      <c r="AEP35" s="274"/>
      <c r="AEQ35" s="274"/>
      <c r="AER35" s="274"/>
      <c r="AES35" s="274"/>
      <c r="AET35" s="274"/>
      <c r="AEU35" s="274"/>
      <c r="AEV35" s="274"/>
      <c r="AEW35" s="274"/>
      <c r="AEX35" s="274"/>
      <c r="AEY35" s="274"/>
      <c r="AEZ35" s="274"/>
      <c r="AFA35" s="274"/>
      <c r="AFB35" s="274"/>
      <c r="AFC35" s="274"/>
      <c r="AFD35" s="274"/>
      <c r="AFE35" s="274"/>
      <c r="AFF35" s="274"/>
      <c r="AFG35" s="274"/>
      <c r="AFH35" s="274"/>
      <c r="AFI35" s="274"/>
      <c r="AFJ35" s="274"/>
      <c r="AFK35" s="274"/>
      <c r="AFL35" s="274"/>
      <c r="AFM35" s="274"/>
      <c r="AFN35" s="274"/>
      <c r="AFO35" s="274"/>
      <c r="AFP35" s="274"/>
      <c r="AFQ35" s="274"/>
      <c r="AFR35" s="274"/>
      <c r="AFS35" s="274"/>
      <c r="AFT35" s="274"/>
      <c r="AFU35" s="274"/>
      <c r="AFV35" s="274"/>
      <c r="AFW35" s="274"/>
      <c r="AFX35" s="274"/>
      <c r="AFY35" s="274"/>
      <c r="AFZ35" s="274"/>
      <c r="AGA35" s="274"/>
      <c r="AGB35" s="274"/>
      <c r="AGC35" s="274"/>
      <c r="AGD35" s="274"/>
      <c r="AGE35" s="274"/>
      <c r="AGF35" s="274"/>
      <c r="AGG35" s="274"/>
      <c r="AGH35" s="274"/>
      <c r="AGI35" s="274"/>
      <c r="AGJ35" s="274"/>
      <c r="AGK35" s="274"/>
      <c r="AGL35" s="274"/>
      <c r="AGM35" s="274"/>
      <c r="AGN35" s="274"/>
      <c r="AGO35" s="274"/>
      <c r="AGP35" s="274"/>
      <c r="AGQ35" s="274"/>
      <c r="AGR35" s="274"/>
      <c r="AGS35" s="274"/>
      <c r="AGT35" s="274"/>
      <c r="AGU35" s="274"/>
      <c r="AGV35" s="274"/>
      <c r="AGW35" s="274"/>
      <c r="AGX35" s="274"/>
      <c r="AGY35" s="274"/>
      <c r="AGZ35" s="274"/>
      <c r="AHA35" s="274"/>
      <c r="AHB35" s="274"/>
      <c r="AHC35" s="274"/>
      <c r="AHD35" s="274"/>
      <c r="AHE35" s="274"/>
      <c r="AHF35" s="274"/>
      <c r="AHG35" s="274"/>
      <c r="AHH35" s="274"/>
      <c r="AHI35" s="274"/>
      <c r="AHJ35" s="274"/>
      <c r="AHK35" s="274"/>
      <c r="AHL35" s="274"/>
      <c r="AHM35" s="274"/>
      <c r="AHN35" s="274"/>
      <c r="AHO35" s="274"/>
      <c r="AHP35" s="274"/>
      <c r="AHQ35" s="274"/>
      <c r="AHR35" s="274"/>
      <c r="AHS35" s="274"/>
      <c r="AHT35" s="274"/>
      <c r="AHU35" s="274"/>
      <c r="AHV35" s="274"/>
      <c r="AHW35" s="274"/>
      <c r="AHX35" s="274"/>
      <c r="AHY35" s="274"/>
      <c r="AHZ35" s="274"/>
      <c r="AIA35" s="274"/>
      <c r="AIB35" s="274"/>
      <c r="AIC35" s="274"/>
      <c r="AID35" s="274"/>
      <c r="AIE35" s="274"/>
      <c r="AIF35" s="274"/>
      <c r="AIG35" s="274"/>
      <c r="AIH35" s="274"/>
      <c r="AII35" s="274"/>
      <c r="AIJ35" s="274"/>
      <c r="AIK35" s="274"/>
      <c r="AIL35" s="274"/>
      <c r="AIM35" s="274"/>
      <c r="AIN35" s="274"/>
      <c r="AIO35" s="274"/>
      <c r="AIP35" s="274"/>
      <c r="AIQ35" s="274"/>
      <c r="AIR35" s="274"/>
      <c r="AIS35" s="274"/>
      <c r="AIT35" s="274"/>
      <c r="AIU35" s="274"/>
      <c r="AIV35" s="274"/>
      <c r="AIW35" s="274"/>
      <c r="AIX35" s="274"/>
      <c r="AIY35" s="274"/>
      <c r="AIZ35" s="274"/>
      <c r="AJA35" s="274"/>
      <c r="AJB35" s="274"/>
      <c r="AJC35" s="274"/>
      <c r="AJD35" s="274"/>
      <c r="AJE35" s="274"/>
      <c r="AJF35" s="274"/>
      <c r="AJG35" s="274"/>
      <c r="AJH35" s="274"/>
      <c r="AJI35" s="274"/>
      <c r="AJJ35" s="274"/>
      <c r="AJK35" s="274"/>
      <c r="AJL35" s="274"/>
      <c r="AJM35" s="274"/>
      <c r="AJN35" s="274"/>
      <c r="AJO35" s="274"/>
      <c r="AJP35" s="274"/>
      <c r="AJQ35" s="274"/>
      <c r="AJR35" s="274"/>
      <c r="AJS35" s="274"/>
      <c r="AJT35" s="274"/>
      <c r="AJU35" s="274"/>
      <c r="AJV35" s="274"/>
      <c r="AJW35" s="274"/>
      <c r="AJX35" s="274"/>
      <c r="AJY35" s="274"/>
      <c r="AJZ35" s="274"/>
      <c r="AKA35" s="274"/>
      <c r="AKB35" s="274"/>
      <c r="AKC35" s="274"/>
      <c r="AKD35" s="274"/>
      <c r="AKE35" s="274"/>
      <c r="AKF35" s="274"/>
      <c r="AKG35" s="274"/>
      <c r="AKH35" s="274"/>
      <c r="AKI35" s="274"/>
      <c r="AKJ35" s="274"/>
      <c r="AKK35" s="274"/>
      <c r="AKL35" s="274"/>
      <c r="AKM35" s="274"/>
      <c r="AKN35" s="274"/>
      <c r="AKO35" s="274"/>
      <c r="AKP35" s="274"/>
      <c r="AKQ35" s="274"/>
      <c r="AKR35" s="274"/>
      <c r="AKS35" s="274"/>
      <c r="AKT35" s="274"/>
      <c r="AKU35" s="274"/>
      <c r="AKV35" s="274"/>
      <c r="AKW35" s="274"/>
      <c r="AKX35" s="274"/>
      <c r="AKY35" s="274"/>
      <c r="AKZ35" s="274"/>
      <c r="ALA35" s="274"/>
      <c r="ALB35" s="274"/>
      <c r="ALC35" s="274"/>
      <c r="ALD35" s="274"/>
      <c r="ALE35" s="274"/>
      <c r="ALF35" s="274"/>
      <c r="ALG35" s="274"/>
      <c r="ALH35" s="274"/>
      <c r="ALI35" s="274"/>
      <c r="ALJ35" s="274"/>
      <c r="ALK35" s="274"/>
      <c r="ALL35" s="274"/>
      <c r="ALM35" s="274"/>
      <c r="ALN35" s="274"/>
      <c r="ALO35" s="274"/>
      <c r="ALP35" s="274"/>
      <c r="ALQ35" s="274"/>
      <c r="ALR35" s="274"/>
      <c r="ALS35" s="274"/>
      <c r="ALT35" s="274"/>
      <c r="ALU35" s="274"/>
      <c r="ALV35" s="274"/>
      <c r="ALW35" s="274"/>
      <c r="ALX35" s="274"/>
      <c r="ALY35" s="274"/>
      <c r="ALZ35" s="274"/>
      <c r="AMA35" s="274"/>
      <c r="AMB35" s="274"/>
      <c r="AMC35" s="274"/>
      <c r="AMD35" s="274"/>
      <c r="AME35" s="274"/>
      <c r="AMF35" s="274"/>
      <c r="AMG35" s="274"/>
      <c r="AMH35" s="274"/>
      <c r="AMI35" s="274"/>
      <c r="AMJ35" s="274"/>
    </row>
    <row r="36" spans="1:1024" s="59" customFormat="1" ht="67.5">
      <c r="A36" s="268"/>
      <c r="B36" s="269"/>
      <c r="C36" s="48" t="s">
        <v>26</v>
      </c>
      <c r="D36" s="49"/>
      <c r="E36" s="49">
        <f>E35</f>
        <v>35662.9</v>
      </c>
      <c r="F36" s="49"/>
      <c r="G36" s="49">
        <f>G35</f>
        <v>2648.3278299999997</v>
      </c>
      <c r="H36" s="49">
        <f>H35</f>
        <v>2865.2177799999999</v>
      </c>
      <c r="I36" s="50"/>
      <c r="J36" s="50">
        <f>G36/E36*100</f>
        <v>7.4260024563341727</v>
      </c>
      <c r="K36" s="50"/>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3"/>
      <c r="KP36" s="274"/>
      <c r="KQ36" s="274"/>
      <c r="KR36" s="274"/>
      <c r="KS36" s="274"/>
      <c r="KT36" s="274"/>
      <c r="KU36" s="274"/>
      <c r="KV36" s="274"/>
      <c r="KW36" s="274"/>
      <c r="KX36" s="274"/>
      <c r="KY36" s="274"/>
      <c r="KZ36" s="274"/>
      <c r="LA36" s="274"/>
      <c r="LB36" s="274"/>
      <c r="LC36" s="274"/>
      <c r="LD36" s="274"/>
      <c r="LE36" s="274"/>
      <c r="LF36" s="274"/>
      <c r="LG36" s="274"/>
      <c r="LH36" s="274"/>
      <c r="LI36" s="274"/>
      <c r="LJ36" s="274"/>
      <c r="LK36" s="274"/>
      <c r="LL36" s="274"/>
      <c r="LM36" s="274"/>
      <c r="LN36" s="274"/>
      <c r="LO36" s="274"/>
      <c r="LP36" s="274"/>
      <c r="LQ36" s="274"/>
      <c r="LR36" s="274"/>
      <c r="LS36" s="274"/>
      <c r="LT36" s="274"/>
      <c r="LU36" s="274"/>
      <c r="LV36" s="274"/>
      <c r="LW36" s="274"/>
      <c r="LX36" s="274"/>
      <c r="LY36" s="274"/>
      <c r="LZ36" s="274"/>
      <c r="MA36" s="274"/>
      <c r="MB36" s="274"/>
      <c r="MC36" s="274"/>
      <c r="MD36" s="274"/>
      <c r="ME36" s="274"/>
      <c r="MF36" s="274"/>
      <c r="MG36" s="274"/>
      <c r="MH36" s="274"/>
      <c r="MI36" s="274"/>
      <c r="MJ36" s="274"/>
      <c r="MK36" s="274"/>
      <c r="ML36" s="274"/>
      <c r="MM36" s="274"/>
      <c r="MN36" s="274"/>
      <c r="MO36" s="274"/>
      <c r="MP36" s="274"/>
      <c r="MQ36" s="274"/>
      <c r="MR36" s="274"/>
      <c r="MS36" s="274"/>
      <c r="MT36" s="274"/>
      <c r="MU36" s="274"/>
      <c r="MV36" s="274"/>
      <c r="MW36" s="274"/>
      <c r="MX36" s="274"/>
      <c r="MY36" s="274"/>
      <c r="MZ36" s="274"/>
      <c r="NA36" s="274"/>
      <c r="NB36" s="274"/>
      <c r="NC36" s="274"/>
      <c r="ND36" s="274"/>
      <c r="NE36" s="274"/>
      <c r="NF36" s="274"/>
      <c r="NG36" s="274"/>
      <c r="NH36" s="274"/>
      <c r="NI36" s="274"/>
      <c r="NJ36" s="274"/>
      <c r="NK36" s="274"/>
      <c r="NL36" s="274"/>
      <c r="NM36" s="274"/>
      <c r="NN36" s="274"/>
      <c r="NO36" s="274"/>
      <c r="NP36" s="274"/>
      <c r="NQ36" s="274"/>
      <c r="NR36" s="274"/>
      <c r="NS36" s="274"/>
      <c r="NT36" s="274"/>
      <c r="NU36" s="274"/>
      <c r="NV36" s="274"/>
      <c r="NW36" s="274"/>
      <c r="NX36" s="274"/>
      <c r="NY36" s="274"/>
      <c r="NZ36" s="274"/>
      <c r="OA36" s="274"/>
      <c r="OB36" s="274"/>
      <c r="OC36" s="274"/>
      <c r="OD36" s="274"/>
      <c r="OE36" s="274"/>
      <c r="OF36" s="274"/>
      <c r="OG36" s="274"/>
      <c r="OH36" s="274"/>
      <c r="OI36" s="274"/>
      <c r="OJ36" s="274"/>
      <c r="OK36" s="274"/>
      <c r="OL36" s="274"/>
      <c r="OM36" s="274"/>
      <c r="ON36" s="274"/>
      <c r="OO36" s="274"/>
      <c r="OP36" s="274"/>
      <c r="OQ36" s="274"/>
      <c r="OR36" s="274"/>
      <c r="OS36" s="274"/>
      <c r="OT36" s="274"/>
      <c r="OU36" s="274"/>
      <c r="OV36" s="274"/>
      <c r="OW36" s="274"/>
      <c r="OX36" s="274"/>
      <c r="OY36" s="274"/>
      <c r="OZ36" s="274"/>
      <c r="PA36" s="274"/>
      <c r="PB36" s="274"/>
      <c r="PC36" s="274"/>
      <c r="PD36" s="274"/>
      <c r="PE36" s="274"/>
      <c r="PF36" s="274"/>
      <c r="PG36" s="274"/>
      <c r="PH36" s="274"/>
      <c r="PI36" s="274"/>
      <c r="PJ36" s="274"/>
      <c r="PK36" s="274"/>
      <c r="PL36" s="274"/>
      <c r="PM36" s="274"/>
      <c r="PN36" s="274"/>
      <c r="PO36" s="274"/>
      <c r="PP36" s="274"/>
      <c r="PQ36" s="274"/>
      <c r="PR36" s="274"/>
      <c r="PS36" s="274"/>
      <c r="PT36" s="274"/>
      <c r="PU36" s="274"/>
      <c r="PV36" s="274"/>
      <c r="PW36" s="274"/>
      <c r="PX36" s="274"/>
      <c r="PY36" s="274"/>
      <c r="PZ36" s="274"/>
      <c r="QA36" s="274"/>
      <c r="QB36" s="274"/>
      <c r="QC36" s="274"/>
      <c r="QD36" s="274"/>
      <c r="QE36" s="274"/>
      <c r="QF36" s="274"/>
      <c r="QG36" s="274"/>
      <c r="QH36" s="274"/>
      <c r="QI36" s="274"/>
      <c r="QJ36" s="274"/>
      <c r="QK36" s="274"/>
      <c r="QL36" s="274"/>
      <c r="QM36" s="274"/>
      <c r="QN36" s="274"/>
      <c r="QO36" s="274"/>
      <c r="QP36" s="274"/>
      <c r="QQ36" s="274"/>
      <c r="QR36" s="274"/>
      <c r="QS36" s="274"/>
      <c r="QT36" s="274"/>
      <c r="QU36" s="274"/>
      <c r="QV36" s="274"/>
      <c r="QW36" s="274"/>
      <c r="QX36" s="274"/>
      <c r="QY36" s="274"/>
      <c r="QZ36" s="274"/>
      <c r="RA36" s="274"/>
      <c r="RB36" s="274"/>
      <c r="RC36" s="274"/>
      <c r="RD36" s="274"/>
      <c r="RE36" s="274"/>
      <c r="RF36" s="274"/>
      <c r="RG36" s="274"/>
      <c r="RH36" s="274"/>
      <c r="RI36" s="274"/>
      <c r="RJ36" s="274"/>
      <c r="RK36" s="274"/>
      <c r="RL36" s="274"/>
      <c r="RM36" s="274"/>
      <c r="RN36" s="274"/>
      <c r="RO36" s="274"/>
      <c r="RP36" s="274"/>
      <c r="RQ36" s="274"/>
      <c r="RR36" s="274"/>
      <c r="RS36" s="274"/>
      <c r="RT36" s="274"/>
      <c r="RU36" s="274"/>
      <c r="RV36" s="274"/>
      <c r="RW36" s="274"/>
      <c r="RX36" s="274"/>
      <c r="RY36" s="274"/>
      <c r="RZ36" s="274"/>
      <c r="SA36" s="274"/>
      <c r="SB36" s="274"/>
      <c r="SC36" s="274"/>
      <c r="SD36" s="274"/>
      <c r="SE36" s="274"/>
      <c r="SF36" s="274"/>
      <c r="SG36" s="274"/>
      <c r="SH36" s="274"/>
      <c r="SI36" s="274"/>
      <c r="SJ36" s="274"/>
      <c r="SK36" s="274"/>
      <c r="SL36" s="274"/>
      <c r="SM36" s="274"/>
      <c r="SN36" s="274"/>
      <c r="SO36" s="274"/>
      <c r="SP36" s="274"/>
      <c r="SQ36" s="274"/>
      <c r="SR36" s="274"/>
      <c r="SS36" s="274"/>
      <c r="ST36" s="274"/>
      <c r="SU36" s="274"/>
      <c r="SV36" s="274"/>
      <c r="SW36" s="274"/>
      <c r="SX36" s="274"/>
      <c r="SY36" s="274"/>
      <c r="SZ36" s="274"/>
      <c r="TA36" s="274"/>
      <c r="TB36" s="274"/>
      <c r="TC36" s="274"/>
      <c r="TD36" s="274"/>
      <c r="TE36" s="274"/>
      <c r="TF36" s="274"/>
      <c r="TG36" s="274"/>
      <c r="TH36" s="274"/>
      <c r="TI36" s="274"/>
      <c r="TJ36" s="274"/>
      <c r="TK36" s="274"/>
      <c r="TL36" s="274"/>
      <c r="TM36" s="274"/>
      <c r="TN36" s="274"/>
      <c r="TO36" s="274"/>
      <c r="TP36" s="274"/>
      <c r="TQ36" s="274"/>
      <c r="TR36" s="274"/>
      <c r="TS36" s="274"/>
      <c r="TT36" s="274"/>
      <c r="TU36" s="274"/>
      <c r="TV36" s="274"/>
      <c r="TW36" s="274"/>
      <c r="TX36" s="274"/>
      <c r="TY36" s="274"/>
      <c r="TZ36" s="274"/>
      <c r="UA36" s="274"/>
      <c r="UB36" s="274"/>
      <c r="UC36" s="274"/>
      <c r="UD36" s="274"/>
      <c r="UE36" s="274"/>
      <c r="UF36" s="274"/>
      <c r="UG36" s="274"/>
      <c r="UH36" s="274"/>
      <c r="UI36" s="274"/>
      <c r="UJ36" s="274"/>
      <c r="UK36" s="274"/>
      <c r="UL36" s="274"/>
      <c r="UM36" s="274"/>
      <c r="UN36" s="274"/>
      <c r="UO36" s="274"/>
      <c r="UP36" s="274"/>
      <c r="UQ36" s="274"/>
      <c r="UR36" s="274"/>
      <c r="US36" s="274"/>
      <c r="UT36" s="274"/>
      <c r="UU36" s="274"/>
      <c r="UV36" s="274"/>
      <c r="UW36" s="274"/>
      <c r="UX36" s="274"/>
      <c r="UY36" s="274"/>
      <c r="UZ36" s="274"/>
      <c r="VA36" s="274"/>
      <c r="VB36" s="274"/>
      <c r="VC36" s="274"/>
      <c r="VD36" s="274"/>
      <c r="VE36" s="274"/>
      <c r="VF36" s="274"/>
      <c r="VG36" s="274"/>
      <c r="VH36" s="274"/>
      <c r="VI36" s="274"/>
      <c r="VJ36" s="274"/>
      <c r="VK36" s="274"/>
      <c r="VL36" s="274"/>
      <c r="VM36" s="274"/>
      <c r="VN36" s="274"/>
      <c r="VO36" s="274"/>
      <c r="VP36" s="274"/>
      <c r="VQ36" s="274"/>
      <c r="VR36" s="274"/>
      <c r="VS36" s="274"/>
      <c r="VT36" s="274"/>
      <c r="VU36" s="274"/>
      <c r="VV36" s="274"/>
      <c r="VW36" s="274"/>
      <c r="VX36" s="274"/>
      <c r="VY36" s="274"/>
      <c r="VZ36" s="274"/>
      <c r="WA36" s="274"/>
      <c r="WB36" s="274"/>
      <c r="WC36" s="274"/>
      <c r="WD36" s="274"/>
      <c r="WE36" s="274"/>
      <c r="WF36" s="274"/>
      <c r="WG36" s="274"/>
      <c r="WH36" s="274"/>
      <c r="WI36" s="274"/>
      <c r="WJ36" s="274"/>
      <c r="WK36" s="274"/>
      <c r="WL36" s="274"/>
      <c r="WM36" s="274"/>
      <c r="WN36" s="274"/>
      <c r="WO36" s="274"/>
      <c r="WP36" s="274"/>
      <c r="WQ36" s="274"/>
      <c r="WR36" s="274"/>
      <c r="WS36" s="274"/>
      <c r="WT36" s="274"/>
      <c r="WU36" s="274"/>
      <c r="WV36" s="274"/>
      <c r="WW36" s="274"/>
      <c r="WX36" s="274"/>
      <c r="WY36" s="274"/>
      <c r="WZ36" s="274"/>
      <c r="XA36" s="274"/>
      <c r="XB36" s="274"/>
      <c r="XC36" s="274"/>
      <c r="XD36" s="274"/>
      <c r="XE36" s="274"/>
      <c r="XF36" s="274"/>
      <c r="XG36" s="274"/>
      <c r="XH36" s="274"/>
      <c r="XI36" s="274"/>
      <c r="XJ36" s="274"/>
      <c r="XK36" s="274"/>
      <c r="XL36" s="274"/>
      <c r="XM36" s="274"/>
      <c r="XN36" s="274"/>
      <c r="XO36" s="274"/>
      <c r="XP36" s="274"/>
      <c r="XQ36" s="274"/>
      <c r="XR36" s="274"/>
      <c r="XS36" s="274"/>
      <c r="XT36" s="274"/>
      <c r="XU36" s="274"/>
      <c r="XV36" s="274"/>
      <c r="XW36" s="274"/>
      <c r="XX36" s="274"/>
      <c r="XY36" s="274"/>
      <c r="XZ36" s="274"/>
      <c r="YA36" s="274"/>
      <c r="YB36" s="274"/>
      <c r="YC36" s="274"/>
      <c r="YD36" s="274"/>
      <c r="YE36" s="274"/>
      <c r="YF36" s="274"/>
      <c r="YG36" s="274"/>
      <c r="YH36" s="274"/>
      <c r="YI36" s="274"/>
      <c r="YJ36" s="274"/>
      <c r="YK36" s="274"/>
      <c r="YL36" s="274"/>
      <c r="YM36" s="274"/>
      <c r="YN36" s="274"/>
      <c r="YO36" s="274"/>
      <c r="YP36" s="274"/>
      <c r="YQ36" s="274"/>
      <c r="YR36" s="274"/>
      <c r="YS36" s="274"/>
      <c r="YT36" s="274"/>
      <c r="YU36" s="274"/>
      <c r="YV36" s="274"/>
      <c r="YW36" s="274"/>
      <c r="YX36" s="274"/>
      <c r="YY36" s="274"/>
      <c r="YZ36" s="274"/>
      <c r="ZA36" s="274"/>
      <c r="ZB36" s="274"/>
      <c r="ZC36" s="274"/>
      <c r="ZD36" s="274"/>
      <c r="ZE36" s="274"/>
      <c r="ZF36" s="274"/>
      <c r="ZG36" s="274"/>
      <c r="ZH36" s="274"/>
      <c r="ZI36" s="274"/>
      <c r="ZJ36" s="274"/>
      <c r="ZK36" s="274"/>
      <c r="ZL36" s="274"/>
      <c r="ZM36" s="274"/>
      <c r="ZN36" s="274"/>
      <c r="ZO36" s="274"/>
      <c r="ZP36" s="274"/>
      <c r="ZQ36" s="274"/>
      <c r="ZR36" s="274"/>
      <c r="ZS36" s="274"/>
      <c r="ZT36" s="274"/>
      <c r="ZU36" s="274"/>
      <c r="ZV36" s="274"/>
      <c r="ZW36" s="274"/>
      <c r="ZX36" s="274"/>
      <c r="ZY36" s="274"/>
      <c r="ZZ36" s="274"/>
      <c r="AAA36" s="274"/>
      <c r="AAB36" s="274"/>
      <c r="AAC36" s="274"/>
      <c r="AAD36" s="274"/>
      <c r="AAE36" s="274"/>
      <c r="AAF36" s="274"/>
      <c r="AAG36" s="274"/>
      <c r="AAH36" s="274"/>
      <c r="AAI36" s="274"/>
      <c r="AAJ36" s="274"/>
      <c r="AAK36" s="274"/>
      <c r="AAL36" s="274"/>
      <c r="AAM36" s="274"/>
      <c r="AAN36" s="274"/>
      <c r="AAO36" s="274"/>
      <c r="AAP36" s="274"/>
      <c r="AAQ36" s="274"/>
      <c r="AAR36" s="274"/>
      <c r="AAS36" s="274"/>
      <c r="AAT36" s="274"/>
      <c r="AAU36" s="274"/>
      <c r="AAV36" s="274"/>
      <c r="AAW36" s="274"/>
      <c r="AAX36" s="274"/>
      <c r="AAY36" s="274"/>
      <c r="AAZ36" s="274"/>
      <c r="ABA36" s="274"/>
      <c r="ABB36" s="274"/>
      <c r="ABC36" s="274"/>
      <c r="ABD36" s="274"/>
      <c r="ABE36" s="274"/>
      <c r="ABF36" s="274"/>
      <c r="ABG36" s="274"/>
      <c r="ABH36" s="274"/>
      <c r="ABI36" s="274"/>
      <c r="ABJ36" s="274"/>
      <c r="ABK36" s="274"/>
      <c r="ABL36" s="274"/>
      <c r="ABM36" s="274"/>
      <c r="ABN36" s="274"/>
      <c r="ABO36" s="274"/>
      <c r="ABP36" s="274"/>
      <c r="ABQ36" s="274"/>
      <c r="ABR36" s="274"/>
      <c r="ABS36" s="274"/>
      <c r="ABT36" s="274"/>
      <c r="ABU36" s="274"/>
      <c r="ABV36" s="274"/>
      <c r="ABW36" s="274"/>
      <c r="ABX36" s="274"/>
      <c r="ABY36" s="274"/>
      <c r="ABZ36" s="274"/>
      <c r="ACA36" s="274"/>
      <c r="ACB36" s="274"/>
      <c r="ACC36" s="274"/>
      <c r="ACD36" s="274"/>
      <c r="ACE36" s="274"/>
      <c r="ACF36" s="274"/>
      <c r="ACG36" s="274"/>
      <c r="ACH36" s="274"/>
      <c r="ACI36" s="274"/>
      <c r="ACJ36" s="274"/>
      <c r="ACK36" s="274"/>
      <c r="ACL36" s="274"/>
      <c r="ACM36" s="274"/>
      <c r="ACN36" s="274"/>
      <c r="ACO36" s="274"/>
      <c r="ACP36" s="274"/>
      <c r="ACQ36" s="274"/>
      <c r="ACR36" s="274"/>
      <c r="ACS36" s="274"/>
      <c r="ACT36" s="274"/>
      <c r="ACU36" s="274"/>
      <c r="ACV36" s="274"/>
      <c r="ACW36" s="274"/>
      <c r="ACX36" s="274"/>
      <c r="ACY36" s="274"/>
      <c r="ACZ36" s="274"/>
      <c r="ADA36" s="274"/>
      <c r="ADB36" s="274"/>
      <c r="ADC36" s="274"/>
      <c r="ADD36" s="274"/>
      <c r="ADE36" s="274"/>
      <c r="ADF36" s="274"/>
      <c r="ADG36" s="274"/>
      <c r="ADH36" s="274"/>
      <c r="ADI36" s="274"/>
      <c r="ADJ36" s="274"/>
      <c r="ADK36" s="274"/>
      <c r="ADL36" s="274"/>
      <c r="ADM36" s="274"/>
      <c r="ADN36" s="274"/>
      <c r="ADO36" s="274"/>
      <c r="ADP36" s="274"/>
      <c r="ADQ36" s="274"/>
      <c r="ADR36" s="274"/>
      <c r="ADS36" s="274"/>
      <c r="ADT36" s="274"/>
      <c r="ADU36" s="274"/>
      <c r="ADV36" s="274"/>
      <c r="ADW36" s="274"/>
      <c r="ADX36" s="274"/>
      <c r="ADY36" s="274"/>
      <c r="ADZ36" s="274"/>
      <c r="AEA36" s="274"/>
      <c r="AEB36" s="274"/>
      <c r="AEC36" s="274"/>
      <c r="AED36" s="274"/>
      <c r="AEE36" s="274"/>
      <c r="AEF36" s="274"/>
      <c r="AEG36" s="274"/>
      <c r="AEH36" s="274"/>
      <c r="AEI36" s="274"/>
      <c r="AEJ36" s="274"/>
      <c r="AEK36" s="274"/>
      <c r="AEL36" s="274"/>
      <c r="AEM36" s="274"/>
      <c r="AEN36" s="274"/>
      <c r="AEO36" s="274"/>
      <c r="AEP36" s="274"/>
      <c r="AEQ36" s="274"/>
      <c r="AER36" s="274"/>
      <c r="AES36" s="274"/>
      <c r="AET36" s="274"/>
      <c r="AEU36" s="274"/>
      <c r="AEV36" s="274"/>
      <c r="AEW36" s="274"/>
      <c r="AEX36" s="274"/>
      <c r="AEY36" s="274"/>
      <c r="AEZ36" s="274"/>
      <c r="AFA36" s="274"/>
      <c r="AFB36" s="274"/>
      <c r="AFC36" s="274"/>
      <c r="AFD36" s="274"/>
      <c r="AFE36" s="274"/>
      <c r="AFF36" s="274"/>
      <c r="AFG36" s="274"/>
      <c r="AFH36" s="274"/>
      <c r="AFI36" s="274"/>
      <c r="AFJ36" s="274"/>
      <c r="AFK36" s="274"/>
      <c r="AFL36" s="274"/>
      <c r="AFM36" s="274"/>
      <c r="AFN36" s="274"/>
      <c r="AFO36" s="274"/>
      <c r="AFP36" s="274"/>
      <c r="AFQ36" s="274"/>
      <c r="AFR36" s="274"/>
      <c r="AFS36" s="274"/>
      <c r="AFT36" s="274"/>
      <c r="AFU36" s="274"/>
      <c r="AFV36" s="274"/>
      <c r="AFW36" s="274"/>
      <c r="AFX36" s="274"/>
      <c r="AFY36" s="274"/>
      <c r="AFZ36" s="274"/>
      <c r="AGA36" s="274"/>
      <c r="AGB36" s="274"/>
      <c r="AGC36" s="274"/>
      <c r="AGD36" s="274"/>
      <c r="AGE36" s="274"/>
      <c r="AGF36" s="274"/>
      <c r="AGG36" s="274"/>
      <c r="AGH36" s="274"/>
      <c r="AGI36" s="274"/>
      <c r="AGJ36" s="274"/>
      <c r="AGK36" s="274"/>
      <c r="AGL36" s="274"/>
      <c r="AGM36" s="274"/>
      <c r="AGN36" s="274"/>
      <c r="AGO36" s="274"/>
      <c r="AGP36" s="274"/>
      <c r="AGQ36" s="274"/>
      <c r="AGR36" s="274"/>
      <c r="AGS36" s="274"/>
      <c r="AGT36" s="274"/>
      <c r="AGU36" s="274"/>
      <c r="AGV36" s="274"/>
      <c r="AGW36" s="274"/>
      <c r="AGX36" s="274"/>
      <c r="AGY36" s="274"/>
      <c r="AGZ36" s="274"/>
      <c r="AHA36" s="274"/>
      <c r="AHB36" s="274"/>
      <c r="AHC36" s="274"/>
      <c r="AHD36" s="274"/>
      <c r="AHE36" s="274"/>
      <c r="AHF36" s="274"/>
      <c r="AHG36" s="274"/>
      <c r="AHH36" s="274"/>
      <c r="AHI36" s="274"/>
      <c r="AHJ36" s="274"/>
      <c r="AHK36" s="274"/>
      <c r="AHL36" s="274"/>
      <c r="AHM36" s="274"/>
      <c r="AHN36" s="274"/>
      <c r="AHO36" s="274"/>
      <c r="AHP36" s="274"/>
      <c r="AHQ36" s="274"/>
      <c r="AHR36" s="274"/>
      <c r="AHS36" s="274"/>
      <c r="AHT36" s="274"/>
      <c r="AHU36" s="274"/>
      <c r="AHV36" s="274"/>
      <c r="AHW36" s="274"/>
      <c r="AHX36" s="274"/>
      <c r="AHY36" s="274"/>
      <c r="AHZ36" s="274"/>
      <c r="AIA36" s="274"/>
      <c r="AIB36" s="274"/>
      <c r="AIC36" s="274"/>
      <c r="AID36" s="274"/>
      <c r="AIE36" s="274"/>
      <c r="AIF36" s="274"/>
      <c r="AIG36" s="274"/>
      <c r="AIH36" s="274"/>
      <c r="AII36" s="274"/>
      <c r="AIJ36" s="274"/>
      <c r="AIK36" s="274"/>
      <c r="AIL36" s="274"/>
      <c r="AIM36" s="274"/>
      <c r="AIN36" s="274"/>
      <c r="AIO36" s="274"/>
      <c r="AIP36" s="274"/>
      <c r="AIQ36" s="274"/>
      <c r="AIR36" s="274"/>
      <c r="AIS36" s="274"/>
      <c r="AIT36" s="274"/>
      <c r="AIU36" s="274"/>
      <c r="AIV36" s="274"/>
      <c r="AIW36" s="274"/>
      <c r="AIX36" s="274"/>
      <c r="AIY36" s="274"/>
      <c r="AIZ36" s="274"/>
      <c r="AJA36" s="274"/>
      <c r="AJB36" s="274"/>
      <c r="AJC36" s="274"/>
      <c r="AJD36" s="274"/>
      <c r="AJE36" s="274"/>
      <c r="AJF36" s="274"/>
      <c r="AJG36" s="274"/>
      <c r="AJH36" s="274"/>
      <c r="AJI36" s="274"/>
      <c r="AJJ36" s="274"/>
      <c r="AJK36" s="274"/>
      <c r="AJL36" s="274"/>
      <c r="AJM36" s="274"/>
      <c r="AJN36" s="274"/>
      <c r="AJO36" s="274"/>
      <c r="AJP36" s="274"/>
      <c r="AJQ36" s="274"/>
      <c r="AJR36" s="274"/>
      <c r="AJS36" s="274"/>
      <c r="AJT36" s="274"/>
      <c r="AJU36" s="274"/>
      <c r="AJV36" s="274"/>
      <c r="AJW36" s="274"/>
      <c r="AJX36" s="274"/>
      <c r="AJY36" s="274"/>
      <c r="AJZ36" s="274"/>
      <c r="AKA36" s="274"/>
      <c r="AKB36" s="274"/>
      <c r="AKC36" s="274"/>
      <c r="AKD36" s="274"/>
      <c r="AKE36" s="274"/>
      <c r="AKF36" s="274"/>
      <c r="AKG36" s="274"/>
      <c r="AKH36" s="274"/>
      <c r="AKI36" s="274"/>
      <c r="AKJ36" s="274"/>
      <c r="AKK36" s="274"/>
      <c r="AKL36" s="274"/>
      <c r="AKM36" s="274"/>
      <c r="AKN36" s="274"/>
      <c r="AKO36" s="274"/>
      <c r="AKP36" s="274"/>
      <c r="AKQ36" s="274"/>
      <c r="AKR36" s="274"/>
      <c r="AKS36" s="274"/>
      <c r="AKT36" s="274"/>
      <c r="AKU36" s="274"/>
      <c r="AKV36" s="274"/>
      <c r="AKW36" s="274"/>
      <c r="AKX36" s="274"/>
      <c r="AKY36" s="274"/>
      <c r="AKZ36" s="274"/>
      <c r="ALA36" s="274"/>
      <c r="ALB36" s="274"/>
      <c r="ALC36" s="274"/>
      <c r="ALD36" s="274"/>
      <c r="ALE36" s="274"/>
      <c r="ALF36" s="274"/>
      <c r="ALG36" s="274"/>
      <c r="ALH36" s="274"/>
      <c r="ALI36" s="274"/>
      <c r="ALJ36" s="274"/>
      <c r="ALK36" s="274"/>
      <c r="ALL36" s="274"/>
      <c r="ALM36" s="274"/>
      <c r="ALN36" s="274"/>
      <c r="ALO36" s="274"/>
      <c r="ALP36" s="274"/>
      <c r="ALQ36" s="274"/>
      <c r="ALR36" s="274"/>
      <c r="ALS36" s="274"/>
      <c r="ALT36" s="274"/>
      <c r="ALU36" s="274"/>
      <c r="ALV36" s="274"/>
      <c r="ALW36" s="274"/>
      <c r="ALX36" s="274"/>
      <c r="ALY36" s="274"/>
      <c r="ALZ36" s="274"/>
      <c r="AMA36" s="274"/>
      <c r="AMB36" s="274"/>
      <c r="AMC36" s="274"/>
      <c r="AMD36" s="274"/>
      <c r="AME36" s="274"/>
      <c r="AMF36" s="274"/>
      <c r="AMG36" s="274"/>
      <c r="AMH36" s="274"/>
      <c r="AMI36" s="274"/>
      <c r="AMJ36" s="274"/>
    </row>
    <row r="37" spans="1:1024" s="59" customFormat="1" ht="27">
      <c r="A37" s="268"/>
      <c r="B37" s="269"/>
      <c r="C37" s="48" t="s">
        <v>27</v>
      </c>
      <c r="D37" s="49"/>
      <c r="E37" s="49"/>
      <c r="F37" s="49"/>
      <c r="G37" s="49"/>
      <c r="H37" s="49"/>
      <c r="I37" s="50"/>
      <c r="J37" s="50"/>
      <c r="K37" s="50"/>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c r="CZ37" s="271"/>
      <c r="DA37" s="271"/>
      <c r="DB37" s="271"/>
      <c r="DC37" s="271"/>
      <c r="DD37" s="271"/>
      <c r="DE37" s="271"/>
      <c r="DF37" s="271"/>
      <c r="DG37" s="271"/>
      <c r="DH37" s="271"/>
      <c r="DI37" s="271"/>
      <c r="DJ37" s="271"/>
      <c r="DK37" s="271"/>
      <c r="DL37" s="271"/>
      <c r="DM37" s="271"/>
      <c r="DN37" s="271"/>
      <c r="DO37" s="271"/>
      <c r="DP37" s="271"/>
      <c r="DQ37" s="271"/>
      <c r="DR37" s="271"/>
      <c r="DS37" s="271"/>
      <c r="DT37" s="271"/>
      <c r="DU37" s="271"/>
      <c r="DV37" s="271"/>
      <c r="DW37" s="271"/>
      <c r="DX37" s="271"/>
      <c r="DY37" s="271"/>
      <c r="DZ37" s="271"/>
      <c r="EA37" s="271"/>
      <c r="EB37" s="271"/>
      <c r="EC37" s="271"/>
      <c r="ED37" s="271"/>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c r="FN37" s="271"/>
      <c r="FO37" s="271"/>
      <c r="FP37" s="271"/>
      <c r="FQ37" s="271"/>
      <c r="FR37" s="271"/>
      <c r="FS37" s="271"/>
      <c r="FT37" s="271"/>
      <c r="FU37" s="271"/>
      <c r="FV37" s="271"/>
      <c r="FW37" s="271"/>
      <c r="FX37" s="271"/>
      <c r="FY37" s="271"/>
      <c r="FZ37" s="271"/>
      <c r="GA37" s="271"/>
      <c r="GB37" s="271"/>
      <c r="GC37" s="271"/>
      <c r="GD37" s="271"/>
      <c r="GE37" s="271"/>
      <c r="GF37" s="271"/>
      <c r="GG37" s="271"/>
      <c r="GH37" s="271"/>
      <c r="GI37" s="271"/>
      <c r="GJ37" s="271"/>
      <c r="GK37" s="271"/>
      <c r="GL37" s="271"/>
      <c r="GM37" s="271"/>
      <c r="GN37" s="271"/>
      <c r="GO37" s="271"/>
      <c r="GP37" s="271"/>
      <c r="GQ37" s="271"/>
      <c r="GR37" s="271"/>
      <c r="GS37" s="271"/>
      <c r="GT37" s="271"/>
      <c r="GU37" s="271"/>
      <c r="GV37" s="271"/>
      <c r="GW37" s="271"/>
      <c r="GX37" s="271"/>
      <c r="GY37" s="271"/>
      <c r="GZ37" s="271"/>
      <c r="HA37" s="271"/>
      <c r="HB37" s="271"/>
      <c r="HC37" s="271"/>
      <c r="HD37" s="271"/>
      <c r="HE37" s="271"/>
      <c r="HF37" s="271"/>
      <c r="HG37" s="271"/>
      <c r="HH37" s="271"/>
      <c r="HI37" s="271"/>
      <c r="HJ37" s="271"/>
      <c r="HK37" s="271"/>
      <c r="HL37" s="271"/>
      <c r="HM37" s="271"/>
      <c r="HN37" s="271"/>
      <c r="HO37" s="271"/>
      <c r="HP37" s="271"/>
      <c r="HQ37" s="271"/>
      <c r="HR37" s="271"/>
      <c r="HS37" s="271"/>
      <c r="HT37" s="271"/>
      <c r="HU37" s="271"/>
      <c r="HV37" s="271"/>
      <c r="HW37" s="271"/>
      <c r="HX37" s="271"/>
      <c r="HY37" s="271"/>
      <c r="HZ37" s="271"/>
      <c r="IA37" s="271"/>
      <c r="IB37" s="271"/>
      <c r="IC37" s="271"/>
      <c r="ID37" s="271"/>
      <c r="IE37" s="271"/>
      <c r="IF37" s="271"/>
      <c r="IG37" s="271"/>
      <c r="IH37" s="271"/>
      <c r="II37" s="271"/>
      <c r="IJ37" s="271"/>
      <c r="IK37" s="271"/>
      <c r="IL37" s="271"/>
      <c r="IM37" s="271"/>
      <c r="IN37" s="271"/>
      <c r="IO37" s="271"/>
      <c r="IP37" s="271"/>
      <c r="IQ37" s="271"/>
      <c r="IR37" s="271"/>
      <c r="IS37" s="271"/>
      <c r="IT37" s="271"/>
      <c r="IU37" s="271"/>
      <c r="IV37" s="271"/>
      <c r="IW37" s="271"/>
      <c r="IX37" s="271"/>
      <c r="IY37" s="271"/>
      <c r="IZ37" s="271"/>
      <c r="JA37" s="271"/>
      <c r="JB37" s="271"/>
      <c r="JC37" s="271"/>
      <c r="JD37" s="271"/>
      <c r="JE37" s="271"/>
      <c r="JF37" s="271"/>
      <c r="JG37" s="271"/>
      <c r="JH37" s="271"/>
      <c r="JI37" s="271"/>
      <c r="JJ37" s="271"/>
      <c r="JK37" s="271"/>
      <c r="JL37" s="271"/>
      <c r="JM37" s="271"/>
      <c r="JN37" s="271"/>
      <c r="JO37" s="271"/>
      <c r="JP37" s="271"/>
      <c r="JQ37" s="271"/>
      <c r="JR37" s="271"/>
      <c r="JS37" s="271"/>
      <c r="JT37" s="271"/>
      <c r="JU37" s="271"/>
      <c r="JV37" s="271"/>
      <c r="JW37" s="271"/>
      <c r="JX37" s="271"/>
      <c r="JY37" s="271"/>
      <c r="JZ37" s="271"/>
      <c r="KA37" s="271"/>
      <c r="KB37" s="271"/>
      <c r="KC37" s="271"/>
      <c r="KD37" s="271"/>
      <c r="KE37" s="271"/>
      <c r="KF37" s="271"/>
      <c r="KG37" s="271"/>
      <c r="KH37" s="271"/>
      <c r="KI37" s="271"/>
      <c r="KJ37" s="271"/>
      <c r="KK37" s="271"/>
      <c r="KL37" s="271"/>
      <c r="KM37" s="271"/>
      <c r="KN37" s="271"/>
      <c r="KO37" s="273"/>
      <c r="KP37" s="274"/>
      <c r="KQ37" s="274"/>
      <c r="KR37" s="274"/>
      <c r="KS37" s="274"/>
      <c r="KT37" s="274"/>
      <c r="KU37" s="274"/>
      <c r="KV37" s="274"/>
      <c r="KW37" s="274"/>
      <c r="KX37" s="274"/>
      <c r="KY37" s="274"/>
      <c r="KZ37" s="274"/>
      <c r="LA37" s="274"/>
      <c r="LB37" s="274"/>
      <c r="LC37" s="274"/>
      <c r="LD37" s="274"/>
      <c r="LE37" s="274"/>
      <c r="LF37" s="274"/>
      <c r="LG37" s="274"/>
      <c r="LH37" s="274"/>
      <c r="LI37" s="274"/>
      <c r="LJ37" s="274"/>
      <c r="LK37" s="274"/>
      <c r="LL37" s="274"/>
      <c r="LM37" s="274"/>
      <c r="LN37" s="274"/>
      <c r="LO37" s="274"/>
      <c r="LP37" s="274"/>
      <c r="LQ37" s="274"/>
      <c r="LR37" s="274"/>
      <c r="LS37" s="274"/>
      <c r="LT37" s="274"/>
      <c r="LU37" s="274"/>
      <c r="LV37" s="274"/>
      <c r="LW37" s="274"/>
      <c r="LX37" s="274"/>
      <c r="LY37" s="274"/>
      <c r="LZ37" s="274"/>
      <c r="MA37" s="274"/>
      <c r="MB37" s="274"/>
      <c r="MC37" s="274"/>
      <c r="MD37" s="274"/>
      <c r="ME37" s="274"/>
      <c r="MF37" s="274"/>
      <c r="MG37" s="274"/>
      <c r="MH37" s="274"/>
      <c r="MI37" s="274"/>
      <c r="MJ37" s="274"/>
      <c r="MK37" s="274"/>
      <c r="ML37" s="274"/>
      <c r="MM37" s="274"/>
      <c r="MN37" s="274"/>
      <c r="MO37" s="274"/>
      <c r="MP37" s="274"/>
      <c r="MQ37" s="274"/>
      <c r="MR37" s="274"/>
      <c r="MS37" s="274"/>
      <c r="MT37" s="274"/>
      <c r="MU37" s="274"/>
      <c r="MV37" s="274"/>
      <c r="MW37" s="274"/>
      <c r="MX37" s="274"/>
      <c r="MY37" s="274"/>
      <c r="MZ37" s="274"/>
      <c r="NA37" s="274"/>
      <c r="NB37" s="274"/>
      <c r="NC37" s="274"/>
      <c r="ND37" s="274"/>
      <c r="NE37" s="274"/>
      <c r="NF37" s="274"/>
      <c r="NG37" s="274"/>
      <c r="NH37" s="274"/>
      <c r="NI37" s="274"/>
      <c r="NJ37" s="274"/>
      <c r="NK37" s="274"/>
      <c r="NL37" s="274"/>
      <c r="NM37" s="274"/>
      <c r="NN37" s="274"/>
      <c r="NO37" s="274"/>
      <c r="NP37" s="274"/>
      <c r="NQ37" s="274"/>
      <c r="NR37" s="274"/>
      <c r="NS37" s="274"/>
      <c r="NT37" s="274"/>
      <c r="NU37" s="274"/>
      <c r="NV37" s="274"/>
      <c r="NW37" s="274"/>
      <c r="NX37" s="274"/>
      <c r="NY37" s="274"/>
      <c r="NZ37" s="274"/>
      <c r="OA37" s="274"/>
      <c r="OB37" s="274"/>
      <c r="OC37" s="274"/>
      <c r="OD37" s="274"/>
      <c r="OE37" s="274"/>
      <c r="OF37" s="274"/>
      <c r="OG37" s="274"/>
      <c r="OH37" s="274"/>
      <c r="OI37" s="274"/>
      <c r="OJ37" s="274"/>
      <c r="OK37" s="274"/>
      <c r="OL37" s="274"/>
      <c r="OM37" s="274"/>
      <c r="ON37" s="274"/>
      <c r="OO37" s="274"/>
      <c r="OP37" s="274"/>
      <c r="OQ37" s="274"/>
      <c r="OR37" s="274"/>
      <c r="OS37" s="274"/>
      <c r="OT37" s="274"/>
      <c r="OU37" s="274"/>
      <c r="OV37" s="274"/>
      <c r="OW37" s="274"/>
      <c r="OX37" s="274"/>
      <c r="OY37" s="274"/>
      <c r="OZ37" s="274"/>
      <c r="PA37" s="274"/>
      <c r="PB37" s="274"/>
      <c r="PC37" s="274"/>
      <c r="PD37" s="274"/>
      <c r="PE37" s="274"/>
      <c r="PF37" s="274"/>
      <c r="PG37" s="274"/>
      <c r="PH37" s="274"/>
      <c r="PI37" s="274"/>
      <c r="PJ37" s="274"/>
      <c r="PK37" s="274"/>
      <c r="PL37" s="274"/>
      <c r="PM37" s="274"/>
      <c r="PN37" s="274"/>
      <c r="PO37" s="274"/>
      <c r="PP37" s="274"/>
      <c r="PQ37" s="274"/>
      <c r="PR37" s="274"/>
      <c r="PS37" s="274"/>
      <c r="PT37" s="274"/>
      <c r="PU37" s="274"/>
      <c r="PV37" s="274"/>
      <c r="PW37" s="274"/>
      <c r="PX37" s="274"/>
      <c r="PY37" s="274"/>
      <c r="PZ37" s="274"/>
      <c r="QA37" s="274"/>
      <c r="QB37" s="274"/>
      <c r="QC37" s="274"/>
      <c r="QD37" s="274"/>
      <c r="QE37" s="274"/>
      <c r="QF37" s="274"/>
      <c r="QG37" s="274"/>
      <c r="QH37" s="274"/>
      <c r="QI37" s="274"/>
      <c r="QJ37" s="274"/>
      <c r="QK37" s="274"/>
      <c r="QL37" s="274"/>
      <c r="QM37" s="274"/>
      <c r="QN37" s="274"/>
      <c r="QO37" s="274"/>
      <c r="QP37" s="274"/>
      <c r="QQ37" s="274"/>
      <c r="QR37" s="274"/>
      <c r="QS37" s="274"/>
      <c r="QT37" s="274"/>
      <c r="QU37" s="274"/>
      <c r="QV37" s="274"/>
      <c r="QW37" s="274"/>
      <c r="QX37" s="274"/>
      <c r="QY37" s="274"/>
      <c r="QZ37" s="274"/>
      <c r="RA37" s="274"/>
      <c r="RB37" s="274"/>
      <c r="RC37" s="274"/>
      <c r="RD37" s="274"/>
      <c r="RE37" s="274"/>
      <c r="RF37" s="274"/>
      <c r="RG37" s="274"/>
      <c r="RH37" s="274"/>
      <c r="RI37" s="274"/>
      <c r="RJ37" s="274"/>
      <c r="RK37" s="274"/>
      <c r="RL37" s="274"/>
      <c r="RM37" s="274"/>
      <c r="RN37" s="274"/>
      <c r="RO37" s="274"/>
      <c r="RP37" s="274"/>
      <c r="RQ37" s="274"/>
      <c r="RR37" s="274"/>
      <c r="RS37" s="274"/>
      <c r="RT37" s="274"/>
      <c r="RU37" s="274"/>
      <c r="RV37" s="274"/>
      <c r="RW37" s="274"/>
      <c r="RX37" s="274"/>
      <c r="RY37" s="274"/>
      <c r="RZ37" s="274"/>
      <c r="SA37" s="274"/>
      <c r="SB37" s="274"/>
      <c r="SC37" s="274"/>
      <c r="SD37" s="274"/>
      <c r="SE37" s="274"/>
      <c r="SF37" s="274"/>
      <c r="SG37" s="274"/>
      <c r="SH37" s="274"/>
      <c r="SI37" s="274"/>
      <c r="SJ37" s="274"/>
      <c r="SK37" s="274"/>
      <c r="SL37" s="274"/>
      <c r="SM37" s="274"/>
      <c r="SN37" s="274"/>
      <c r="SO37" s="274"/>
      <c r="SP37" s="274"/>
      <c r="SQ37" s="274"/>
      <c r="SR37" s="274"/>
      <c r="SS37" s="274"/>
      <c r="ST37" s="274"/>
      <c r="SU37" s="274"/>
      <c r="SV37" s="274"/>
      <c r="SW37" s="274"/>
      <c r="SX37" s="274"/>
      <c r="SY37" s="274"/>
      <c r="SZ37" s="274"/>
      <c r="TA37" s="274"/>
      <c r="TB37" s="274"/>
      <c r="TC37" s="274"/>
      <c r="TD37" s="274"/>
      <c r="TE37" s="274"/>
      <c r="TF37" s="274"/>
      <c r="TG37" s="274"/>
      <c r="TH37" s="274"/>
      <c r="TI37" s="274"/>
      <c r="TJ37" s="274"/>
      <c r="TK37" s="274"/>
      <c r="TL37" s="274"/>
      <c r="TM37" s="274"/>
      <c r="TN37" s="274"/>
      <c r="TO37" s="274"/>
      <c r="TP37" s="274"/>
      <c r="TQ37" s="274"/>
      <c r="TR37" s="274"/>
      <c r="TS37" s="274"/>
      <c r="TT37" s="274"/>
      <c r="TU37" s="274"/>
      <c r="TV37" s="274"/>
      <c r="TW37" s="274"/>
      <c r="TX37" s="274"/>
      <c r="TY37" s="274"/>
      <c r="TZ37" s="274"/>
      <c r="UA37" s="274"/>
      <c r="UB37" s="274"/>
      <c r="UC37" s="274"/>
      <c r="UD37" s="274"/>
      <c r="UE37" s="274"/>
      <c r="UF37" s="274"/>
      <c r="UG37" s="274"/>
      <c r="UH37" s="274"/>
      <c r="UI37" s="274"/>
      <c r="UJ37" s="274"/>
      <c r="UK37" s="274"/>
      <c r="UL37" s="274"/>
      <c r="UM37" s="274"/>
      <c r="UN37" s="274"/>
      <c r="UO37" s="274"/>
      <c r="UP37" s="274"/>
      <c r="UQ37" s="274"/>
      <c r="UR37" s="274"/>
      <c r="US37" s="274"/>
      <c r="UT37" s="274"/>
      <c r="UU37" s="274"/>
      <c r="UV37" s="274"/>
      <c r="UW37" s="274"/>
      <c r="UX37" s="274"/>
      <c r="UY37" s="274"/>
      <c r="UZ37" s="274"/>
      <c r="VA37" s="274"/>
      <c r="VB37" s="274"/>
      <c r="VC37" s="274"/>
      <c r="VD37" s="274"/>
      <c r="VE37" s="274"/>
      <c r="VF37" s="274"/>
      <c r="VG37" s="274"/>
      <c r="VH37" s="274"/>
      <c r="VI37" s="274"/>
      <c r="VJ37" s="274"/>
      <c r="VK37" s="274"/>
      <c r="VL37" s="274"/>
      <c r="VM37" s="274"/>
      <c r="VN37" s="274"/>
      <c r="VO37" s="274"/>
      <c r="VP37" s="274"/>
      <c r="VQ37" s="274"/>
      <c r="VR37" s="274"/>
      <c r="VS37" s="274"/>
      <c r="VT37" s="274"/>
      <c r="VU37" s="274"/>
      <c r="VV37" s="274"/>
      <c r="VW37" s="274"/>
      <c r="VX37" s="274"/>
      <c r="VY37" s="274"/>
      <c r="VZ37" s="274"/>
      <c r="WA37" s="274"/>
      <c r="WB37" s="274"/>
      <c r="WC37" s="274"/>
      <c r="WD37" s="274"/>
      <c r="WE37" s="274"/>
      <c r="WF37" s="274"/>
      <c r="WG37" s="274"/>
      <c r="WH37" s="274"/>
      <c r="WI37" s="274"/>
      <c r="WJ37" s="274"/>
      <c r="WK37" s="274"/>
      <c r="WL37" s="274"/>
      <c r="WM37" s="274"/>
      <c r="WN37" s="274"/>
      <c r="WO37" s="274"/>
      <c r="WP37" s="274"/>
      <c r="WQ37" s="274"/>
      <c r="WR37" s="274"/>
      <c r="WS37" s="274"/>
      <c r="WT37" s="274"/>
      <c r="WU37" s="274"/>
      <c r="WV37" s="274"/>
      <c r="WW37" s="274"/>
      <c r="WX37" s="274"/>
      <c r="WY37" s="274"/>
      <c r="WZ37" s="274"/>
      <c r="XA37" s="274"/>
      <c r="XB37" s="274"/>
      <c r="XC37" s="274"/>
      <c r="XD37" s="274"/>
      <c r="XE37" s="274"/>
      <c r="XF37" s="274"/>
      <c r="XG37" s="274"/>
      <c r="XH37" s="274"/>
      <c r="XI37" s="274"/>
      <c r="XJ37" s="274"/>
      <c r="XK37" s="274"/>
      <c r="XL37" s="274"/>
      <c r="XM37" s="274"/>
      <c r="XN37" s="274"/>
      <c r="XO37" s="274"/>
      <c r="XP37" s="274"/>
      <c r="XQ37" s="274"/>
      <c r="XR37" s="274"/>
      <c r="XS37" s="274"/>
      <c r="XT37" s="274"/>
      <c r="XU37" s="274"/>
      <c r="XV37" s="274"/>
      <c r="XW37" s="274"/>
      <c r="XX37" s="274"/>
      <c r="XY37" s="274"/>
      <c r="XZ37" s="274"/>
      <c r="YA37" s="274"/>
      <c r="YB37" s="274"/>
      <c r="YC37" s="274"/>
      <c r="YD37" s="274"/>
      <c r="YE37" s="274"/>
      <c r="YF37" s="274"/>
      <c r="YG37" s="274"/>
      <c r="YH37" s="274"/>
      <c r="YI37" s="274"/>
      <c r="YJ37" s="274"/>
      <c r="YK37" s="274"/>
      <c r="YL37" s="274"/>
      <c r="YM37" s="274"/>
      <c r="YN37" s="274"/>
      <c r="YO37" s="274"/>
      <c r="YP37" s="274"/>
      <c r="YQ37" s="274"/>
      <c r="YR37" s="274"/>
      <c r="YS37" s="274"/>
      <c r="YT37" s="274"/>
      <c r="YU37" s="274"/>
      <c r="YV37" s="274"/>
      <c r="YW37" s="274"/>
      <c r="YX37" s="274"/>
      <c r="YY37" s="274"/>
      <c r="YZ37" s="274"/>
      <c r="ZA37" s="274"/>
      <c r="ZB37" s="274"/>
      <c r="ZC37" s="274"/>
      <c r="ZD37" s="274"/>
      <c r="ZE37" s="274"/>
      <c r="ZF37" s="274"/>
      <c r="ZG37" s="274"/>
      <c r="ZH37" s="274"/>
      <c r="ZI37" s="274"/>
      <c r="ZJ37" s="274"/>
      <c r="ZK37" s="274"/>
      <c r="ZL37" s="274"/>
      <c r="ZM37" s="274"/>
      <c r="ZN37" s="274"/>
      <c r="ZO37" s="274"/>
      <c r="ZP37" s="274"/>
      <c r="ZQ37" s="274"/>
      <c r="ZR37" s="274"/>
      <c r="ZS37" s="274"/>
      <c r="ZT37" s="274"/>
      <c r="ZU37" s="274"/>
      <c r="ZV37" s="274"/>
      <c r="ZW37" s="274"/>
      <c r="ZX37" s="274"/>
      <c r="ZY37" s="274"/>
      <c r="ZZ37" s="274"/>
      <c r="AAA37" s="274"/>
      <c r="AAB37" s="274"/>
      <c r="AAC37" s="274"/>
      <c r="AAD37" s="274"/>
      <c r="AAE37" s="274"/>
      <c r="AAF37" s="274"/>
      <c r="AAG37" s="274"/>
      <c r="AAH37" s="274"/>
      <c r="AAI37" s="274"/>
      <c r="AAJ37" s="274"/>
      <c r="AAK37" s="274"/>
      <c r="AAL37" s="274"/>
      <c r="AAM37" s="274"/>
      <c r="AAN37" s="274"/>
      <c r="AAO37" s="274"/>
      <c r="AAP37" s="274"/>
      <c r="AAQ37" s="274"/>
      <c r="AAR37" s="274"/>
      <c r="AAS37" s="274"/>
      <c r="AAT37" s="274"/>
      <c r="AAU37" s="274"/>
      <c r="AAV37" s="274"/>
      <c r="AAW37" s="274"/>
      <c r="AAX37" s="274"/>
      <c r="AAY37" s="274"/>
      <c r="AAZ37" s="274"/>
      <c r="ABA37" s="274"/>
      <c r="ABB37" s="274"/>
      <c r="ABC37" s="274"/>
      <c r="ABD37" s="274"/>
      <c r="ABE37" s="274"/>
      <c r="ABF37" s="274"/>
      <c r="ABG37" s="274"/>
      <c r="ABH37" s="274"/>
      <c r="ABI37" s="274"/>
      <c r="ABJ37" s="274"/>
      <c r="ABK37" s="274"/>
      <c r="ABL37" s="274"/>
      <c r="ABM37" s="274"/>
      <c r="ABN37" s="274"/>
      <c r="ABO37" s="274"/>
      <c r="ABP37" s="274"/>
      <c r="ABQ37" s="274"/>
      <c r="ABR37" s="274"/>
      <c r="ABS37" s="274"/>
      <c r="ABT37" s="274"/>
      <c r="ABU37" s="274"/>
      <c r="ABV37" s="274"/>
      <c r="ABW37" s="274"/>
      <c r="ABX37" s="274"/>
      <c r="ABY37" s="274"/>
      <c r="ABZ37" s="274"/>
      <c r="ACA37" s="274"/>
      <c r="ACB37" s="274"/>
      <c r="ACC37" s="274"/>
      <c r="ACD37" s="274"/>
      <c r="ACE37" s="274"/>
      <c r="ACF37" s="274"/>
      <c r="ACG37" s="274"/>
      <c r="ACH37" s="274"/>
      <c r="ACI37" s="274"/>
      <c r="ACJ37" s="274"/>
      <c r="ACK37" s="274"/>
      <c r="ACL37" s="274"/>
      <c r="ACM37" s="274"/>
      <c r="ACN37" s="274"/>
      <c r="ACO37" s="274"/>
      <c r="ACP37" s="274"/>
      <c r="ACQ37" s="274"/>
      <c r="ACR37" s="274"/>
      <c r="ACS37" s="274"/>
      <c r="ACT37" s="274"/>
      <c r="ACU37" s="274"/>
      <c r="ACV37" s="274"/>
      <c r="ACW37" s="274"/>
      <c r="ACX37" s="274"/>
      <c r="ACY37" s="274"/>
      <c r="ACZ37" s="274"/>
      <c r="ADA37" s="274"/>
      <c r="ADB37" s="274"/>
      <c r="ADC37" s="274"/>
      <c r="ADD37" s="274"/>
      <c r="ADE37" s="274"/>
      <c r="ADF37" s="274"/>
      <c r="ADG37" s="274"/>
      <c r="ADH37" s="274"/>
      <c r="ADI37" s="274"/>
      <c r="ADJ37" s="274"/>
      <c r="ADK37" s="274"/>
      <c r="ADL37" s="274"/>
      <c r="ADM37" s="274"/>
      <c r="ADN37" s="274"/>
      <c r="ADO37" s="274"/>
      <c r="ADP37" s="274"/>
      <c r="ADQ37" s="274"/>
      <c r="ADR37" s="274"/>
      <c r="ADS37" s="274"/>
      <c r="ADT37" s="274"/>
      <c r="ADU37" s="274"/>
      <c r="ADV37" s="274"/>
      <c r="ADW37" s="274"/>
      <c r="ADX37" s="274"/>
      <c r="ADY37" s="274"/>
      <c r="ADZ37" s="274"/>
      <c r="AEA37" s="274"/>
      <c r="AEB37" s="274"/>
      <c r="AEC37" s="274"/>
      <c r="AED37" s="274"/>
      <c r="AEE37" s="274"/>
      <c r="AEF37" s="274"/>
      <c r="AEG37" s="274"/>
      <c r="AEH37" s="274"/>
      <c r="AEI37" s="274"/>
      <c r="AEJ37" s="274"/>
      <c r="AEK37" s="274"/>
      <c r="AEL37" s="274"/>
      <c r="AEM37" s="274"/>
      <c r="AEN37" s="274"/>
      <c r="AEO37" s="274"/>
      <c r="AEP37" s="274"/>
      <c r="AEQ37" s="274"/>
      <c r="AER37" s="274"/>
      <c r="AES37" s="274"/>
      <c r="AET37" s="274"/>
      <c r="AEU37" s="274"/>
      <c r="AEV37" s="274"/>
      <c r="AEW37" s="274"/>
      <c r="AEX37" s="274"/>
      <c r="AEY37" s="274"/>
      <c r="AEZ37" s="274"/>
      <c r="AFA37" s="274"/>
      <c r="AFB37" s="274"/>
      <c r="AFC37" s="274"/>
      <c r="AFD37" s="274"/>
      <c r="AFE37" s="274"/>
      <c r="AFF37" s="274"/>
      <c r="AFG37" s="274"/>
      <c r="AFH37" s="274"/>
      <c r="AFI37" s="274"/>
      <c r="AFJ37" s="274"/>
      <c r="AFK37" s="274"/>
      <c r="AFL37" s="274"/>
      <c r="AFM37" s="274"/>
      <c r="AFN37" s="274"/>
      <c r="AFO37" s="274"/>
      <c r="AFP37" s="274"/>
      <c r="AFQ37" s="274"/>
      <c r="AFR37" s="274"/>
      <c r="AFS37" s="274"/>
      <c r="AFT37" s="274"/>
      <c r="AFU37" s="274"/>
      <c r="AFV37" s="274"/>
      <c r="AFW37" s="274"/>
      <c r="AFX37" s="274"/>
      <c r="AFY37" s="274"/>
      <c r="AFZ37" s="274"/>
      <c r="AGA37" s="274"/>
      <c r="AGB37" s="274"/>
      <c r="AGC37" s="274"/>
      <c r="AGD37" s="274"/>
      <c r="AGE37" s="274"/>
      <c r="AGF37" s="274"/>
      <c r="AGG37" s="274"/>
      <c r="AGH37" s="274"/>
      <c r="AGI37" s="274"/>
      <c r="AGJ37" s="274"/>
      <c r="AGK37" s="274"/>
      <c r="AGL37" s="274"/>
      <c r="AGM37" s="274"/>
      <c r="AGN37" s="274"/>
      <c r="AGO37" s="274"/>
      <c r="AGP37" s="274"/>
      <c r="AGQ37" s="274"/>
      <c r="AGR37" s="274"/>
      <c r="AGS37" s="274"/>
      <c r="AGT37" s="274"/>
      <c r="AGU37" s="274"/>
      <c r="AGV37" s="274"/>
      <c r="AGW37" s="274"/>
      <c r="AGX37" s="274"/>
      <c r="AGY37" s="274"/>
      <c r="AGZ37" s="274"/>
      <c r="AHA37" s="274"/>
      <c r="AHB37" s="274"/>
      <c r="AHC37" s="274"/>
      <c r="AHD37" s="274"/>
      <c r="AHE37" s="274"/>
      <c r="AHF37" s="274"/>
      <c r="AHG37" s="274"/>
      <c r="AHH37" s="274"/>
      <c r="AHI37" s="274"/>
      <c r="AHJ37" s="274"/>
      <c r="AHK37" s="274"/>
      <c r="AHL37" s="274"/>
      <c r="AHM37" s="274"/>
      <c r="AHN37" s="274"/>
      <c r="AHO37" s="274"/>
      <c r="AHP37" s="274"/>
      <c r="AHQ37" s="274"/>
      <c r="AHR37" s="274"/>
      <c r="AHS37" s="274"/>
      <c r="AHT37" s="274"/>
      <c r="AHU37" s="274"/>
      <c r="AHV37" s="274"/>
      <c r="AHW37" s="274"/>
      <c r="AHX37" s="274"/>
      <c r="AHY37" s="274"/>
      <c r="AHZ37" s="274"/>
      <c r="AIA37" s="274"/>
      <c r="AIB37" s="274"/>
      <c r="AIC37" s="274"/>
      <c r="AID37" s="274"/>
      <c r="AIE37" s="274"/>
      <c r="AIF37" s="274"/>
      <c r="AIG37" s="274"/>
      <c r="AIH37" s="274"/>
      <c r="AII37" s="274"/>
      <c r="AIJ37" s="274"/>
      <c r="AIK37" s="274"/>
      <c r="AIL37" s="274"/>
      <c r="AIM37" s="274"/>
      <c r="AIN37" s="274"/>
      <c r="AIO37" s="274"/>
      <c r="AIP37" s="274"/>
      <c r="AIQ37" s="274"/>
      <c r="AIR37" s="274"/>
      <c r="AIS37" s="274"/>
      <c r="AIT37" s="274"/>
      <c r="AIU37" s="274"/>
      <c r="AIV37" s="274"/>
      <c r="AIW37" s="274"/>
      <c r="AIX37" s="274"/>
      <c r="AIY37" s="274"/>
      <c r="AIZ37" s="274"/>
      <c r="AJA37" s="274"/>
      <c r="AJB37" s="274"/>
      <c r="AJC37" s="274"/>
      <c r="AJD37" s="274"/>
      <c r="AJE37" s="274"/>
      <c r="AJF37" s="274"/>
      <c r="AJG37" s="274"/>
      <c r="AJH37" s="274"/>
      <c r="AJI37" s="274"/>
      <c r="AJJ37" s="274"/>
      <c r="AJK37" s="274"/>
      <c r="AJL37" s="274"/>
      <c r="AJM37" s="274"/>
      <c r="AJN37" s="274"/>
      <c r="AJO37" s="274"/>
      <c r="AJP37" s="274"/>
      <c r="AJQ37" s="274"/>
      <c r="AJR37" s="274"/>
      <c r="AJS37" s="274"/>
      <c r="AJT37" s="274"/>
      <c r="AJU37" s="274"/>
      <c r="AJV37" s="274"/>
      <c r="AJW37" s="274"/>
      <c r="AJX37" s="274"/>
      <c r="AJY37" s="274"/>
      <c r="AJZ37" s="274"/>
      <c r="AKA37" s="274"/>
      <c r="AKB37" s="274"/>
      <c r="AKC37" s="274"/>
      <c r="AKD37" s="274"/>
      <c r="AKE37" s="274"/>
      <c r="AKF37" s="274"/>
      <c r="AKG37" s="274"/>
      <c r="AKH37" s="274"/>
      <c r="AKI37" s="274"/>
      <c r="AKJ37" s="274"/>
      <c r="AKK37" s="274"/>
      <c r="AKL37" s="274"/>
      <c r="AKM37" s="274"/>
      <c r="AKN37" s="274"/>
      <c r="AKO37" s="274"/>
      <c r="AKP37" s="274"/>
      <c r="AKQ37" s="274"/>
      <c r="AKR37" s="274"/>
      <c r="AKS37" s="274"/>
      <c r="AKT37" s="274"/>
      <c r="AKU37" s="274"/>
      <c r="AKV37" s="274"/>
      <c r="AKW37" s="274"/>
      <c r="AKX37" s="274"/>
      <c r="AKY37" s="274"/>
      <c r="AKZ37" s="274"/>
      <c r="ALA37" s="274"/>
      <c r="ALB37" s="274"/>
      <c r="ALC37" s="274"/>
      <c r="ALD37" s="274"/>
      <c r="ALE37" s="274"/>
      <c r="ALF37" s="274"/>
      <c r="ALG37" s="274"/>
      <c r="ALH37" s="274"/>
      <c r="ALI37" s="274"/>
      <c r="ALJ37" s="274"/>
      <c r="ALK37" s="274"/>
      <c r="ALL37" s="274"/>
      <c r="ALM37" s="274"/>
      <c r="ALN37" s="274"/>
      <c r="ALO37" s="274"/>
      <c r="ALP37" s="274"/>
      <c r="ALQ37" s="274"/>
      <c r="ALR37" s="274"/>
      <c r="ALS37" s="274"/>
      <c r="ALT37" s="274"/>
      <c r="ALU37" s="274"/>
      <c r="ALV37" s="274"/>
      <c r="ALW37" s="274"/>
      <c r="ALX37" s="274"/>
      <c r="ALY37" s="274"/>
      <c r="ALZ37" s="274"/>
      <c r="AMA37" s="274"/>
      <c r="AMB37" s="274"/>
      <c r="AMC37" s="274"/>
      <c r="AMD37" s="274"/>
      <c r="AME37" s="274"/>
      <c r="AMF37" s="274"/>
      <c r="AMG37" s="274"/>
      <c r="AMH37" s="274"/>
      <c r="AMI37" s="274"/>
      <c r="AMJ37" s="274"/>
    </row>
    <row r="38" spans="1:1024" s="59" customFormat="1" ht="45">
      <c r="A38" s="268"/>
      <c r="B38" s="269"/>
      <c r="C38" s="20" t="s">
        <v>28</v>
      </c>
      <c r="D38" s="49">
        <f>D30</f>
        <v>12538.4</v>
      </c>
      <c r="E38" s="49"/>
      <c r="F38" s="49"/>
      <c r="G38" s="49"/>
      <c r="H38" s="54">
        <f>H30</f>
        <v>1509.9</v>
      </c>
      <c r="I38" s="50">
        <f>H38/D38*100</f>
        <v>12.042206342117018</v>
      </c>
      <c r="J38" s="50"/>
      <c r="K38" s="50"/>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1"/>
      <c r="FU38" s="271"/>
      <c r="FV38" s="271"/>
      <c r="FW38" s="271"/>
      <c r="FX38" s="271"/>
      <c r="FY38" s="271"/>
      <c r="FZ38" s="271"/>
      <c r="GA38" s="271"/>
      <c r="GB38" s="271"/>
      <c r="GC38" s="271"/>
      <c r="GD38" s="271"/>
      <c r="GE38" s="271"/>
      <c r="GF38" s="271"/>
      <c r="GG38" s="271"/>
      <c r="GH38" s="271"/>
      <c r="GI38" s="271"/>
      <c r="GJ38" s="271"/>
      <c r="GK38" s="271"/>
      <c r="GL38" s="271"/>
      <c r="GM38" s="271"/>
      <c r="GN38" s="271"/>
      <c r="GO38" s="271"/>
      <c r="GP38" s="271"/>
      <c r="GQ38" s="271"/>
      <c r="GR38" s="271"/>
      <c r="GS38" s="271"/>
      <c r="GT38" s="271"/>
      <c r="GU38" s="271"/>
      <c r="GV38" s="271"/>
      <c r="GW38" s="271"/>
      <c r="GX38" s="271"/>
      <c r="GY38" s="271"/>
      <c r="GZ38" s="271"/>
      <c r="HA38" s="271"/>
      <c r="HB38" s="271"/>
      <c r="HC38" s="271"/>
      <c r="HD38" s="271"/>
      <c r="HE38" s="271"/>
      <c r="HF38" s="271"/>
      <c r="HG38" s="271"/>
      <c r="HH38" s="271"/>
      <c r="HI38" s="271"/>
      <c r="HJ38" s="271"/>
      <c r="HK38" s="271"/>
      <c r="HL38" s="271"/>
      <c r="HM38" s="271"/>
      <c r="HN38" s="271"/>
      <c r="HO38" s="271"/>
      <c r="HP38" s="271"/>
      <c r="HQ38" s="271"/>
      <c r="HR38" s="271"/>
      <c r="HS38" s="271"/>
      <c r="HT38" s="271"/>
      <c r="HU38" s="271"/>
      <c r="HV38" s="271"/>
      <c r="HW38" s="271"/>
      <c r="HX38" s="271"/>
      <c r="HY38" s="271"/>
      <c r="HZ38" s="271"/>
      <c r="IA38" s="271"/>
      <c r="IB38" s="271"/>
      <c r="IC38" s="271"/>
      <c r="ID38" s="271"/>
      <c r="IE38" s="271"/>
      <c r="IF38" s="271"/>
      <c r="IG38" s="271"/>
      <c r="IH38" s="271"/>
      <c r="II38" s="271"/>
      <c r="IJ38" s="271"/>
      <c r="IK38" s="271"/>
      <c r="IL38" s="271"/>
      <c r="IM38" s="271"/>
      <c r="IN38" s="271"/>
      <c r="IO38" s="271"/>
      <c r="IP38" s="271"/>
      <c r="IQ38" s="271"/>
      <c r="IR38" s="271"/>
      <c r="IS38" s="271"/>
      <c r="IT38" s="271"/>
      <c r="IU38" s="271"/>
      <c r="IV38" s="271"/>
      <c r="IW38" s="271"/>
      <c r="IX38" s="271"/>
      <c r="IY38" s="271"/>
      <c r="IZ38" s="271"/>
      <c r="JA38" s="271"/>
      <c r="JB38" s="271"/>
      <c r="JC38" s="271"/>
      <c r="JD38" s="271"/>
      <c r="JE38" s="271"/>
      <c r="JF38" s="271"/>
      <c r="JG38" s="271"/>
      <c r="JH38" s="271"/>
      <c r="JI38" s="271"/>
      <c r="JJ38" s="271"/>
      <c r="JK38" s="271"/>
      <c r="JL38" s="271"/>
      <c r="JM38" s="271"/>
      <c r="JN38" s="271"/>
      <c r="JO38" s="271"/>
      <c r="JP38" s="271"/>
      <c r="JQ38" s="271"/>
      <c r="JR38" s="271"/>
      <c r="JS38" s="271"/>
      <c r="JT38" s="271"/>
      <c r="JU38" s="271"/>
      <c r="JV38" s="271"/>
      <c r="JW38" s="271"/>
      <c r="JX38" s="271"/>
      <c r="JY38" s="271"/>
      <c r="JZ38" s="271"/>
      <c r="KA38" s="271"/>
      <c r="KB38" s="271"/>
      <c r="KC38" s="271"/>
      <c r="KD38" s="271"/>
      <c r="KE38" s="271"/>
      <c r="KF38" s="271"/>
      <c r="KG38" s="271"/>
      <c r="KH38" s="271"/>
      <c r="KI38" s="271"/>
      <c r="KJ38" s="271"/>
      <c r="KK38" s="271"/>
      <c r="KL38" s="271"/>
      <c r="KM38" s="271"/>
      <c r="KN38" s="271"/>
      <c r="KO38" s="273"/>
      <c r="KP38" s="274"/>
      <c r="KQ38" s="274"/>
      <c r="KR38" s="274"/>
      <c r="KS38" s="274"/>
      <c r="KT38" s="274"/>
      <c r="KU38" s="274"/>
      <c r="KV38" s="274"/>
      <c r="KW38" s="274"/>
      <c r="KX38" s="274"/>
      <c r="KY38" s="274"/>
      <c r="KZ38" s="274"/>
      <c r="LA38" s="274"/>
      <c r="LB38" s="274"/>
      <c r="LC38" s="274"/>
      <c r="LD38" s="274"/>
      <c r="LE38" s="274"/>
      <c r="LF38" s="274"/>
      <c r="LG38" s="274"/>
      <c r="LH38" s="274"/>
      <c r="LI38" s="274"/>
      <c r="LJ38" s="274"/>
      <c r="LK38" s="274"/>
      <c r="LL38" s="274"/>
      <c r="LM38" s="274"/>
      <c r="LN38" s="274"/>
      <c r="LO38" s="274"/>
      <c r="LP38" s="274"/>
      <c r="LQ38" s="274"/>
      <c r="LR38" s="274"/>
      <c r="LS38" s="274"/>
      <c r="LT38" s="274"/>
      <c r="LU38" s="274"/>
      <c r="LV38" s="274"/>
      <c r="LW38" s="274"/>
      <c r="LX38" s="274"/>
      <c r="LY38" s="274"/>
      <c r="LZ38" s="274"/>
      <c r="MA38" s="274"/>
      <c r="MB38" s="274"/>
      <c r="MC38" s="274"/>
      <c r="MD38" s="274"/>
      <c r="ME38" s="274"/>
      <c r="MF38" s="274"/>
      <c r="MG38" s="274"/>
      <c r="MH38" s="274"/>
      <c r="MI38" s="274"/>
      <c r="MJ38" s="274"/>
      <c r="MK38" s="274"/>
      <c r="ML38" s="274"/>
      <c r="MM38" s="274"/>
      <c r="MN38" s="274"/>
      <c r="MO38" s="274"/>
      <c r="MP38" s="274"/>
      <c r="MQ38" s="274"/>
      <c r="MR38" s="274"/>
      <c r="MS38" s="274"/>
      <c r="MT38" s="274"/>
      <c r="MU38" s="274"/>
      <c r="MV38" s="274"/>
      <c r="MW38" s="274"/>
      <c r="MX38" s="274"/>
      <c r="MY38" s="274"/>
      <c r="MZ38" s="274"/>
      <c r="NA38" s="274"/>
      <c r="NB38" s="274"/>
      <c r="NC38" s="274"/>
      <c r="ND38" s="274"/>
      <c r="NE38" s="274"/>
      <c r="NF38" s="274"/>
      <c r="NG38" s="274"/>
      <c r="NH38" s="274"/>
      <c r="NI38" s="274"/>
      <c r="NJ38" s="274"/>
      <c r="NK38" s="274"/>
      <c r="NL38" s="274"/>
      <c r="NM38" s="274"/>
      <c r="NN38" s="274"/>
      <c r="NO38" s="274"/>
      <c r="NP38" s="274"/>
      <c r="NQ38" s="274"/>
      <c r="NR38" s="274"/>
      <c r="NS38" s="274"/>
      <c r="NT38" s="274"/>
      <c r="NU38" s="274"/>
      <c r="NV38" s="274"/>
      <c r="NW38" s="274"/>
      <c r="NX38" s="274"/>
      <c r="NY38" s="274"/>
      <c r="NZ38" s="274"/>
      <c r="OA38" s="274"/>
      <c r="OB38" s="274"/>
      <c r="OC38" s="274"/>
      <c r="OD38" s="274"/>
      <c r="OE38" s="274"/>
      <c r="OF38" s="274"/>
      <c r="OG38" s="274"/>
      <c r="OH38" s="274"/>
      <c r="OI38" s="274"/>
      <c r="OJ38" s="274"/>
      <c r="OK38" s="274"/>
      <c r="OL38" s="274"/>
      <c r="OM38" s="274"/>
      <c r="ON38" s="274"/>
      <c r="OO38" s="274"/>
      <c r="OP38" s="274"/>
      <c r="OQ38" s="274"/>
      <c r="OR38" s="274"/>
      <c r="OS38" s="274"/>
      <c r="OT38" s="274"/>
      <c r="OU38" s="274"/>
      <c r="OV38" s="274"/>
      <c r="OW38" s="274"/>
      <c r="OX38" s="274"/>
      <c r="OY38" s="274"/>
      <c r="OZ38" s="274"/>
      <c r="PA38" s="274"/>
      <c r="PB38" s="274"/>
      <c r="PC38" s="274"/>
      <c r="PD38" s="274"/>
      <c r="PE38" s="274"/>
      <c r="PF38" s="274"/>
      <c r="PG38" s="274"/>
      <c r="PH38" s="274"/>
      <c r="PI38" s="274"/>
      <c r="PJ38" s="274"/>
      <c r="PK38" s="274"/>
      <c r="PL38" s="274"/>
      <c r="PM38" s="274"/>
      <c r="PN38" s="274"/>
      <c r="PO38" s="274"/>
      <c r="PP38" s="274"/>
      <c r="PQ38" s="274"/>
      <c r="PR38" s="274"/>
      <c r="PS38" s="274"/>
      <c r="PT38" s="274"/>
      <c r="PU38" s="274"/>
      <c r="PV38" s="274"/>
      <c r="PW38" s="274"/>
      <c r="PX38" s="274"/>
      <c r="PY38" s="274"/>
      <c r="PZ38" s="274"/>
      <c r="QA38" s="274"/>
      <c r="QB38" s="274"/>
      <c r="QC38" s="274"/>
      <c r="QD38" s="274"/>
      <c r="QE38" s="274"/>
      <c r="QF38" s="274"/>
      <c r="QG38" s="274"/>
      <c r="QH38" s="274"/>
      <c r="QI38" s="274"/>
      <c r="QJ38" s="274"/>
      <c r="QK38" s="274"/>
      <c r="QL38" s="274"/>
      <c r="QM38" s="274"/>
      <c r="QN38" s="274"/>
      <c r="QO38" s="274"/>
      <c r="QP38" s="274"/>
      <c r="QQ38" s="274"/>
      <c r="QR38" s="274"/>
      <c r="QS38" s="274"/>
      <c r="QT38" s="274"/>
      <c r="QU38" s="274"/>
      <c r="QV38" s="274"/>
      <c r="QW38" s="274"/>
      <c r="QX38" s="274"/>
      <c r="QY38" s="274"/>
      <c r="QZ38" s="274"/>
      <c r="RA38" s="274"/>
      <c r="RB38" s="274"/>
      <c r="RC38" s="274"/>
      <c r="RD38" s="274"/>
      <c r="RE38" s="274"/>
      <c r="RF38" s="274"/>
      <c r="RG38" s="274"/>
      <c r="RH38" s="274"/>
      <c r="RI38" s="274"/>
      <c r="RJ38" s="274"/>
      <c r="RK38" s="274"/>
      <c r="RL38" s="274"/>
      <c r="RM38" s="274"/>
      <c r="RN38" s="274"/>
      <c r="RO38" s="274"/>
      <c r="RP38" s="274"/>
      <c r="RQ38" s="274"/>
      <c r="RR38" s="274"/>
      <c r="RS38" s="274"/>
      <c r="RT38" s="274"/>
      <c r="RU38" s="274"/>
      <c r="RV38" s="274"/>
      <c r="RW38" s="274"/>
      <c r="RX38" s="274"/>
      <c r="RY38" s="274"/>
      <c r="RZ38" s="274"/>
      <c r="SA38" s="274"/>
      <c r="SB38" s="274"/>
      <c r="SC38" s="274"/>
      <c r="SD38" s="274"/>
      <c r="SE38" s="274"/>
      <c r="SF38" s="274"/>
      <c r="SG38" s="274"/>
      <c r="SH38" s="274"/>
      <c r="SI38" s="274"/>
      <c r="SJ38" s="274"/>
      <c r="SK38" s="274"/>
      <c r="SL38" s="274"/>
      <c r="SM38" s="274"/>
      <c r="SN38" s="274"/>
      <c r="SO38" s="274"/>
      <c r="SP38" s="274"/>
      <c r="SQ38" s="274"/>
      <c r="SR38" s="274"/>
      <c r="SS38" s="274"/>
      <c r="ST38" s="274"/>
      <c r="SU38" s="274"/>
      <c r="SV38" s="274"/>
      <c r="SW38" s="274"/>
      <c r="SX38" s="274"/>
      <c r="SY38" s="274"/>
      <c r="SZ38" s="274"/>
      <c r="TA38" s="274"/>
      <c r="TB38" s="274"/>
      <c r="TC38" s="274"/>
      <c r="TD38" s="274"/>
      <c r="TE38" s="274"/>
      <c r="TF38" s="274"/>
      <c r="TG38" s="274"/>
      <c r="TH38" s="274"/>
      <c r="TI38" s="274"/>
      <c r="TJ38" s="274"/>
      <c r="TK38" s="274"/>
      <c r="TL38" s="274"/>
      <c r="TM38" s="274"/>
      <c r="TN38" s="274"/>
      <c r="TO38" s="274"/>
      <c r="TP38" s="274"/>
      <c r="TQ38" s="274"/>
      <c r="TR38" s="274"/>
      <c r="TS38" s="274"/>
      <c r="TT38" s="274"/>
      <c r="TU38" s="274"/>
      <c r="TV38" s="274"/>
      <c r="TW38" s="274"/>
      <c r="TX38" s="274"/>
      <c r="TY38" s="274"/>
      <c r="TZ38" s="274"/>
      <c r="UA38" s="274"/>
      <c r="UB38" s="274"/>
      <c r="UC38" s="274"/>
      <c r="UD38" s="274"/>
      <c r="UE38" s="274"/>
      <c r="UF38" s="274"/>
      <c r="UG38" s="274"/>
      <c r="UH38" s="274"/>
      <c r="UI38" s="274"/>
      <c r="UJ38" s="274"/>
      <c r="UK38" s="274"/>
      <c r="UL38" s="274"/>
      <c r="UM38" s="274"/>
      <c r="UN38" s="274"/>
      <c r="UO38" s="274"/>
      <c r="UP38" s="274"/>
      <c r="UQ38" s="274"/>
      <c r="UR38" s="274"/>
      <c r="US38" s="274"/>
      <c r="UT38" s="274"/>
      <c r="UU38" s="274"/>
      <c r="UV38" s="274"/>
      <c r="UW38" s="274"/>
      <c r="UX38" s="274"/>
      <c r="UY38" s="274"/>
      <c r="UZ38" s="274"/>
      <c r="VA38" s="274"/>
      <c r="VB38" s="274"/>
      <c r="VC38" s="274"/>
      <c r="VD38" s="274"/>
      <c r="VE38" s="274"/>
      <c r="VF38" s="274"/>
      <c r="VG38" s="274"/>
      <c r="VH38" s="274"/>
      <c r="VI38" s="274"/>
      <c r="VJ38" s="274"/>
      <c r="VK38" s="274"/>
      <c r="VL38" s="274"/>
      <c r="VM38" s="274"/>
      <c r="VN38" s="274"/>
      <c r="VO38" s="274"/>
      <c r="VP38" s="274"/>
      <c r="VQ38" s="274"/>
      <c r="VR38" s="274"/>
      <c r="VS38" s="274"/>
      <c r="VT38" s="274"/>
      <c r="VU38" s="274"/>
      <c r="VV38" s="274"/>
      <c r="VW38" s="274"/>
      <c r="VX38" s="274"/>
      <c r="VY38" s="274"/>
      <c r="VZ38" s="274"/>
      <c r="WA38" s="274"/>
      <c r="WB38" s="274"/>
      <c r="WC38" s="274"/>
      <c r="WD38" s="274"/>
      <c r="WE38" s="274"/>
      <c r="WF38" s="274"/>
      <c r="WG38" s="274"/>
      <c r="WH38" s="274"/>
      <c r="WI38" s="274"/>
      <c r="WJ38" s="274"/>
      <c r="WK38" s="274"/>
      <c r="WL38" s="274"/>
      <c r="WM38" s="274"/>
      <c r="WN38" s="274"/>
      <c r="WO38" s="274"/>
      <c r="WP38" s="274"/>
      <c r="WQ38" s="274"/>
      <c r="WR38" s="274"/>
      <c r="WS38" s="274"/>
      <c r="WT38" s="274"/>
      <c r="WU38" s="274"/>
      <c r="WV38" s="274"/>
      <c r="WW38" s="274"/>
      <c r="WX38" s="274"/>
      <c r="WY38" s="274"/>
      <c r="WZ38" s="274"/>
      <c r="XA38" s="274"/>
      <c r="XB38" s="274"/>
      <c r="XC38" s="274"/>
      <c r="XD38" s="274"/>
      <c r="XE38" s="274"/>
      <c r="XF38" s="274"/>
      <c r="XG38" s="274"/>
      <c r="XH38" s="274"/>
      <c r="XI38" s="274"/>
      <c r="XJ38" s="274"/>
      <c r="XK38" s="274"/>
      <c r="XL38" s="274"/>
      <c r="XM38" s="274"/>
      <c r="XN38" s="274"/>
      <c r="XO38" s="274"/>
      <c r="XP38" s="274"/>
      <c r="XQ38" s="274"/>
      <c r="XR38" s="274"/>
      <c r="XS38" s="274"/>
      <c r="XT38" s="274"/>
      <c r="XU38" s="274"/>
      <c r="XV38" s="274"/>
      <c r="XW38" s="274"/>
      <c r="XX38" s="274"/>
      <c r="XY38" s="274"/>
      <c r="XZ38" s="274"/>
      <c r="YA38" s="274"/>
      <c r="YB38" s="274"/>
      <c r="YC38" s="274"/>
      <c r="YD38" s="274"/>
      <c r="YE38" s="274"/>
      <c r="YF38" s="274"/>
      <c r="YG38" s="274"/>
      <c r="YH38" s="274"/>
      <c r="YI38" s="274"/>
      <c r="YJ38" s="274"/>
      <c r="YK38" s="274"/>
      <c r="YL38" s="274"/>
      <c r="YM38" s="274"/>
      <c r="YN38" s="274"/>
      <c r="YO38" s="274"/>
      <c r="YP38" s="274"/>
      <c r="YQ38" s="274"/>
      <c r="YR38" s="274"/>
      <c r="YS38" s="274"/>
      <c r="YT38" s="274"/>
      <c r="YU38" s="274"/>
      <c r="YV38" s="274"/>
      <c r="YW38" s="274"/>
      <c r="YX38" s="274"/>
      <c r="YY38" s="274"/>
      <c r="YZ38" s="274"/>
      <c r="ZA38" s="274"/>
      <c r="ZB38" s="274"/>
      <c r="ZC38" s="274"/>
      <c r="ZD38" s="274"/>
      <c r="ZE38" s="274"/>
      <c r="ZF38" s="274"/>
      <c r="ZG38" s="274"/>
      <c r="ZH38" s="274"/>
      <c r="ZI38" s="274"/>
      <c r="ZJ38" s="274"/>
      <c r="ZK38" s="274"/>
      <c r="ZL38" s="274"/>
      <c r="ZM38" s="274"/>
      <c r="ZN38" s="274"/>
      <c r="ZO38" s="274"/>
      <c r="ZP38" s="274"/>
      <c r="ZQ38" s="274"/>
      <c r="ZR38" s="274"/>
      <c r="ZS38" s="274"/>
      <c r="ZT38" s="274"/>
      <c r="ZU38" s="274"/>
      <c r="ZV38" s="274"/>
      <c r="ZW38" s="274"/>
      <c r="ZX38" s="274"/>
      <c r="ZY38" s="274"/>
      <c r="ZZ38" s="274"/>
      <c r="AAA38" s="274"/>
      <c r="AAB38" s="274"/>
      <c r="AAC38" s="274"/>
      <c r="AAD38" s="274"/>
      <c r="AAE38" s="274"/>
      <c r="AAF38" s="274"/>
      <c r="AAG38" s="274"/>
      <c r="AAH38" s="274"/>
      <c r="AAI38" s="274"/>
      <c r="AAJ38" s="274"/>
      <c r="AAK38" s="274"/>
      <c r="AAL38" s="274"/>
      <c r="AAM38" s="274"/>
      <c r="AAN38" s="274"/>
      <c r="AAO38" s="274"/>
      <c r="AAP38" s="274"/>
      <c r="AAQ38" s="274"/>
      <c r="AAR38" s="274"/>
      <c r="AAS38" s="274"/>
      <c r="AAT38" s="274"/>
      <c r="AAU38" s="274"/>
      <c r="AAV38" s="274"/>
      <c r="AAW38" s="274"/>
      <c r="AAX38" s="274"/>
      <c r="AAY38" s="274"/>
      <c r="AAZ38" s="274"/>
      <c r="ABA38" s="274"/>
      <c r="ABB38" s="274"/>
      <c r="ABC38" s="274"/>
      <c r="ABD38" s="274"/>
      <c r="ABE38" s="274"/>
      <c r="ABF38" s="274"/>
      <c r="ABG38" s="274"/>
      <c r="ABH38" s="274"/>
      <c r="ABI38" s="274"/>
      <c r="ABJ38" s="274"/>
      <c r="ABK38" s="274"/>
      <c r="ABL38" s="274"/>
      <c r="ABM38" s="274"/>
      <c r="ABN38" s="274"/>
      <c r="ABO38" s="274"/>
      <c r="ABP38" s="274"/>
      <c r="ABQ38" s="274"/>
      <c r="ABR38" s="274"/>
      <c r="ABS38" s="274"/>
      <c r="ABT38" s="274"/>
      <c r="ABU38" s="274"/>
      <c r="ABV38" s="274"/>
      <c r="ABW38" s="274"/>
      <c r="ABX38" s="274"/>
      <c r="ABY38" s="274"/>
      <c r="ABZ38" s="274"/>
      <c r="ACA38" s="274"/>
      <c r="ACB38" s="274"/>
      <c r="ACC38" s="274"/>
      <c r="ACD38" s="274"/>
      <c r="ACE38" s="274"/>
      <c r="ACF38" s="274"/>
      <c r="ACG38" s="274"/>
      <c r="ACH38" s="274"/>
      <c r="ACI38" s="274"/>
      <c r="ACJ38" s="274"/>
      <c r="ACK38" s="274"/>
      <c r="ACL38" s="274"/>
      <c r="ACM38" s="274"/>
      <c r="ACN38" s="274"/>
      <c r="ACO38" s="274"/>
      <c r="ACP38" s="274"/>
      <c r="ACQ38" s="274"/>
      <c r="ACR38" s="274"/>
      <c r="ACS38" s="274"/>
      <c r="ACT38" s="274"/>
      <c r="ACU38" s="274"/>
      <c r="ACV38" s="274"/>
      <c r="ACW38" s="274"/>
      <c r="ACX38" s="274"/>
      <c r="ACY38" s="274"/>
      <c r="ACZ38" s="274"/>
      <c r="ADA38" s="274"/>
      <c r="ADB38" s="274"/>
      <c r="ADC38" s="274"/>
      <c r="ADD38" s="274"/>
      <c r="ADE38" s="274"/>
      <c r="ADF38" s="274"/>
      <c r="ADG38" s="274"/>
      <c r="ADH38" s="274"/>
      <c r="ADI38" s="274"/>
      <c r="ADJ38" s="274"/>
      <c r="ADK38" s="274"/>
      <c r="ADL38" s="274"/>
      <c r="ADM38" s="274"/>
      <c r="ADN38" s="274"/>
      <c r="ADO38" s="274"/>
      <c r="ADP38" s="274"/>
      <c r="ADQ38" s="274"/>
      <c r="ADR38" s="274"/>
      <c r="ADS38" s="274"/>
      <c r="ADT38" s="274"/>
      <c r="ADU38" s="274"/>
      <c r="ADV38" s="274"/>
      <c r="ADW38" s="274"/>
      <c r="ADX38" s="274"/>
      <c r="ADY38" s="274"/>
      <c r="ADZ38" s="274"/>
      <c r="AEA38" s="274"/>
      <c r="AEB38" s="274"/>
      <c r="AEC38" s="274"/>
      <c r="AED38" s="274"/>
      <c r="AEE38" s="274"/>
      <c r="AEF38" s="274"/>
      <c r="AEG38" s="274"/>
      <c r="AEH38" s="274"/>
      <c r="AEI38" s="274"/>
      <c r="AEJ38" s="274"/>
      <c r="AEK38" s="274"/>
      <c r="AEL38" s="274"/>
      <c r="AEM38" s="274"/>
      <c r="AEN38" s="274"/>
      <c r="AEO38" s="274"/>
      <c r="AEP38" s="274"/>
      <c r="AEQ38" s="274"/>
      <c r="AER38" s="274"/>
      <c r="AES38" s="274"/>
      <c r="AET38" s="274"/>
      <c r="AEU38" s="274"/>
      <c r="AEV38" s="274"/>
      <c r="AEW38" s="274"/>
      <c r="AEX38" s="274"/>
      <c r="AEY38" s="274"/>
      <c r="AEZ38" s="274"/>
      <c r="AFA38" s="274"/>
      <c r="AFB38" s="274"/>
      <c r="AFC38" s="274"/>
      <c r="AFD38" s="274"/>
      <c r="AFE38" s="274"/>
      <c r="AFF38" s="274"/>
      <c r="AFG38" s="274"/>
      <c r="AFH38" s="274"/>
      <c r="AFI38" s="274"/>
      <c r="AFJ38" s="274"/>
      <c r="AFK38" s="274"/>
      <c r="AFL38" s="274"/>
      <c r="AFM38" s="274"/>
      <c r="AFN38" s="274"/>
      <c r="AFO38" s="274"/>
      <c r="AFP38" s="274"/>
      <c r="AFQ38" s="274"/>
      <c r="AFR38" s="274"/>
      <c r="AFS38" s="274"/>
      <c r="AFT38" s="274"/>
      <c r="AFU38" s="274"/>
      <c r="AFV38" s="274"/>
      <c r="AFW38" s="274"/>
      <c r="AFX38" s="274"/>
      <c r="AFY38" s="274"/>
      <c r="AFZ38" s="274"/>
      <c r="AGA38" s="274"/>
      <c r="AGB38" s="274"/>
      <c r="AGC38" s="274"/>
      <c r="AGD38" s="274"/>
      <c r="AGE38" s="274"/>
      <c r="AGF38" s="274"/>
      <c r="AGG38" s="274"/>
      <c r="AGH38" s="274"/>
      <c r="AGI38" s="274"/>
      <c r="AGJ38" s="274"/>
      <c r="AGK38" s="274"/>
      <c r="AGL38" s="274"/>
      <c r="AGM38" s="274"/>
      <c r="AGN38" s="274"/>
      <c r="AGO38" s="274"/>
      <c r="AGP38" s="274"/>
      <c r="AGQ38" s="274"/>
      <c r="AGR38" s="274"/>
      <c r="AGS38" s="274"/>
      <c r="AGT38" s="274"/>
      <c r="AGU38" s="274"/>
      <c r="AGV38" s="274"/>
      <c r="AGW38" s="274"/>
      <c r="AGX38" s="274"/>
      <c r="AGY38" s="274"/>
      <c r="AGZ38" s="274"/>
      <c r="AHA38" s="274"/>
      <c r="AHB38" s="274"/>
      <c r="AHC38" s="274"/>
      <c r="AHD38" s="274"/>
      <c r="AHE38" s="274"/>
      <c r="AHF38" s="274"/>
      <c r="AHG38" s="274"/>
      <c r="AHH38" s="274"/>
      <c r="AHI38" s="274"/>
      <c r="AHJ38" s="274"/>
      <c r="AHK38" s="274"/>
      <c r="AHL38" s="274"/>
      <c r="AHM38" s="274"/>
      <c r="AHN38" s="274"/>
      <c r="AHO38" s="274"/>
      <c r="AHP38" s="274"/>
      <c r="AHQ38" s="274"/>
      <c r="AHR38" s="274"/>
      <c r="AHS38" s="274"/>
      <c r="AHT38" s="274"/>
      <c r="AHU38" s="274"/>
      <c r="AHV38" s="274"/>
      <c r="AHW38" s="274"/>
      <c r="AHX38" s="274"/>
      <c r="AHY38" s="274"/>
      <c r="AHZ38" s="274"/>
      <c r="AIA38" s="274"/>
      <c r="AIB38" s="274"/>
      <c r="AIC38" s="274"/>
      <c r="AID38" s="274"/>
      <c r="AIE38" s="274"/>
      <c r="AIF38" s="274"/>
      <c r="AIG38" s="274"/>
      <c r="AIH38" s="274"/>
      <c r="AII38" s="274"/>
      <c r="AIJ38" s="274"/>
      <c r="AIK38" s="274"/>
      <c r="AIL38" s="274"/>
      <c r="AIM38" s="274"/>
      <c r="AIN38" s="274"/>
      <c r="AIO38" s="274"/>
      <c r="AIP38" s="274"/>
      <c r="AIQ38" s="274"/>
      <c r="AIR38" s="274"/>
      <c r="AIS38" s="274"/>
      <c r="AIT38" s="274"/>
      <c r="AIU38" s="274"/>
      <c r="AIV38" s="274"/>
      <c r="AIW38" s="274"/>
      <c r="AIX38" s="274"/>
      <c r="AIY38" s="274"/>
      <c r="AIZ38" s="274"/>
      <c r="AJA38" s="274"/>
      <c r="AJB38" s="274"/>
      <c r="AJC38" s="274"/>
      <c r="AJD38" s="274"/>
      <c r="AJE38" s="274"/>
      <c r="AJF38" s="274"/>
      <c r="AJG38" s="274"/>
      <c r="AJH38" s="274"/>
      <c r="AJI38" s="274"/>
      <c r="AJJ38" s="274"/>
      <c r="AJK38" s="274"/>
      <c r="AJL38" s="274"/>
      <c r="AJM38" s="274"/>
      <c r="AJN38" s="274"/>
      <c r="AJO38" s="274"/>
      <c r="AJP38" s="274"/>
      <c r="AJQ38" s="274"/>
      <c r="AJR38" s="274"/>
      <c r="AJS38" s="274"/>
      <c r="AJT38" s="274"/>
      <c r="AJU38" s="274"/>
      <c r="AJV38" s="274"/>
      <c r="AJW38" s="274"/>
      <c r="AJX38" s="274"/>
      <c r="AJY38" s="274"/>
      <c r="AJZ38" s="274"/>
      <c r="AKA38" s="274"/>
      <c r="AKB38" s="274"/>
      <c r="AKC38" s="274"/>
      <c r="AKD38" s="274"/>
      <c r="AKE38" s="274"/>
      <c r="AKF38" s="274"/>
      <c r="AKG38" s="274"/>
      <c r="AKH38" s="274"/>
      <c r="AKI38" s="274"/>
      <c r="AKJ38" s="274"/>
      <c r="AKK38" s="274"/>
      <c r="AKL38" s="274"/>
      <c r="AKM38" s="274"/>
      <c r="AKN38" s="274"/>
      <c r="AKO38" s="274"/>
      <c r="AKP38" s="274"/>
      <c r="AKQ38" s="274"/>
      <c r="AKR38" s="274"/>
      <c r="AKS38" s="274"/>
      <c r="AKT38" s="274"/>
      <c r="AKU38" s="274"/>
      <c r="AKV38" s="274"/>
      <c r="AKW38" s="274"/>
      <c r="AKX38" s="274"/>
      <c r="AKY38" s="274"/>
      <c r="AKZ38" s="274"/>
      <c r="ALA38" s="274"/>
      <c r="ALB38" s="274"/>
      <c r="ALC38" s="274"/>
      <c r="ALD38" s="274"/>
      <c r="ALE38" s="274"/>
      <c r="ALF38" s="274"/>
      <c r="ALG38" s="274"/>
      <c r="ALH38" s="274"/>
      <c r="ALI38" s="274"/>
      <c r="ALJ38" s="274"/>
      <c r="ALK38" s="274"/>
      <c r="ALL38" s="274"/>
      <c r="ALM38" s="274"/>
      <c r="ALN38" s="274"/>
      <c r="ALO38" s="274"/>
      <c r="ALP38" s="274"/>
      <c r="ALQ38" s="274"/>
      <c r="ALR38" s="274"/>
      <c r="ALS38" s="274"/>
      <c r="ALT38" s="274"/>
      <c r="ALU38" s="274"/>
      <c r="ALV38" s="274"/>
      <c r="ALW38" s="274"/>
      <c r="ALX38" s="274"/>
      <c r="ALY38" s="274"/>
      <c r="ALZ38" s="274"/>
      <c r="AMA38" s="274"/>
      <c r="AMB38" s="274"/>
      <c r="AMC38" s="274"/>
      <c r="AMD38" s="274"/>
      <c r="AME38" s="274"/>
      <c r="AMF38" s="274"/>
      <c r="AMG38" s="274"/>
      <c r="AMH38" s="274"/>
      <c r="AMI38" s="274"/>
      <c r="AMJ38" s="274"/>
    </row>
    <row r="39" spans="1:1024" s="52" customFormat="1" ht="15" hidden="1" customHeight="1">
      <c r="A39" s="268"/>
      <c r="B39" s="269" t="s">
        <v>99</v>
      </c>
      <c r="C39" s="48" t="s">
        <v>96</v>
      </c>
      <c r="D39" s="49">
        <f>D40+D42+D44+D45</f>
        <v>168472.5</v>
      </c>
      <c r="E39" s="50" t="s">
        <v>97</v>
      </c>
      <c r="F39" s="49">
        <f>F40+F42+F44+F45</f>
        <v>3182.1</v>
      </c>
      <c r="G39" s="50" t="s">
        <v>97</v>
      </c>
      <c r="H39" s="49">
        <f>H40+H42+H44+H45</f>
        <v>0</v>
      </c>
      <c r="I39" s="50">
        <f>H39/D39*100</f>
        <v>0</v>
      </c>
      <c r="J39" s="50" t="s">
        <v>97</v>
      </c>
      <c r="K39" s="50" t="s">
        <v>97</v>
      </c>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row>
    <row r="40" spans="1:1024" s="52" customFormat="1" hidden="1">
      <c r="A40" s="268"/>
      <c r="B40" s="269"/>
      <c r="C40" s="48" t="s">
        <v>23</v>
      </c>
      <c r="D40" s="49">
        <f>D160</f>
        <v>3182.1</v>
      </c>
      <c r="E40" s="49">
        <f>E160</f>
        <v>3182.1</v>
      </c>
      <c r="F40" s="49">
        <f>F160</f>
        <v>3182.1</v>
      </c>
      <c r="G40" s="49">
        <f>G160</f>
        <v>0</v>
      </c>
      <c r="H40" s="49">
        <f>H160</f>
        <v>0</v>
      </c>
      <c r="I40" s="50">
        <f>H40/D40*100</f>
        <v>0</v>
      </c>
      <c r="J40" s="50"/>
      <c r="K40" s="50"/>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row>
    <row r="41" spans="1:1024" s="52" customFormat="1" ht="54" hidden="1">
      <c r="A41" s="268"/>
      <c r="B41" s="269"/>
      <c r="C41" s="48" t="s">
        <v>24</v>
      </c>
      <c r="D41" s="49"/>
      <c r="E41" s="49">
        <f>E40</f>
        <v>3182.1</v>
      </c>
      <c r="F41" s="49"/>
      <c r="G41" s="49">
        <f>G40</f>
        <v>0</v>
      </c>
      <c r="H41" s="49">
        <f>H40</f>
        <v>0</v>
      </c>
      <c r="I41" s="50"/>
      <c r="J41" s="50"/>
      <c r="K41" s="50"/>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row>
    <row r="42" spans="1:1024" s="52" customFormat="1" ht="27" hidden="1">
      <c r="A42" s="268"/>
      <c r="B42" s="269"/>
      <c r="C42" s="48" t="s">
        <v>25</v>
      </c>
      <c r="D42" s="49">
        <f>D162</f>
        <v>155911.4</v>
      </c>
      <c r="E42" s="49">
        <f>E162</f>
        <v>155911.4</v>
      </c>
      <c r="F42" s="49">
        <f>F162</f>
        <v>0</v>
      </c>
      <c r="G42" s="49">
        <f>G162</f>
        <v>0</v>
      </c>
      <c r="H42" s="49">
        <f>H162</f>
        <v>0</v>
      </c>
      <c r="I42" s="50"/>
      <c r="J42" s="50"/>
      <c r="K42" s="50"/>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row>
    <row r="43" spans="1:1024" s="52" customFormat="1" ht="67.5" hidden="1">
      <c r="A43" s="268"/>
      <c r="B43" s="269"/>
      <c r="C43" s="48" t="s">
        <v>26</v>
      </c>
      <c r="D43" s="49"/>
      <c r="E43" s="49">
        <f>E42</f>
        <v>155911.4</v>
      </c>
      <c r="F43" s="49"/>
      <c r="G43" s="49">
        <f>G42</f>
        <v>0</v>
      </c>
      <c r="H43" s="49">
        <f>H42</f>
        <v>0</v>
      </c>
      <c r="I43" s="50"/>
      <c r="J43" s="50"/>
      <c r="K43" s="50"/>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row>
    <row r="44" spans="1:1024" s="52" customFormat="1" ht="27" hidden="1">
      <c r="A44" s="268"/>
      <c r="B44" s="269"/>
      <c r="C44" s="48" t="s">
        <v>27</v>
      </c>
      <c r="D44" s="49">
        <f t="shared" ref="D44:H45" si="0">D164</f>
        <v>250</v>
      </c>
      <c r="E44" s="49">
        <f t="shared" si="0"/>
        <v>0</v>
      </c>
      <c r="F44" s="49">
        <f t="shared" si="0"/>
        <v>0</v>
      </c>
      <c r="G44" s="49">
        <f t="shared" si="0"/>
        <v>0</v>
      </c>
      <c r="H44" s="49">
        <f t="shared" si="0"/>
        <v>0</v>
      </c>
      <c r="I44" s="50"/>
      <c r="J44" s="50"/>
      <c r="K44" s="50"/>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row>
    <row r="45" spans="1:1024" s="52" customFormat="1" ht="45" hidden="1">
      <c r="A45" s="268"/>
      <c r="B45" s="269"/>
      <c r="C45" s="20" t="s">
        <v>28</v>
      </c>
      <c r="D45" s="49">
        <f t="shared" si="0"/>
        <v>9129</v>
      </c>
      <c r="E45" s="49">
        <f t="shared" si="0"/>
        <v>0</v>
      </c>
      <c r="F45" s="49">
        <f t="shared" si="0"/>
        <v>0</v>
      </c>
      <c r="G45" s="49">
        <f t="shared" si="0"/>
        <v>0</v>
      </c>
      <c r="H45" s="49">
        <f t="shared" si="0"/>
        <v>0</v>
      </c>
      <c r="I45" s="50"/>
      <c r="J45" s="50"/>
      <c r="K45" s="50"/>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row>
    <row r="46" spans="1:1024" s="58" customFormat="1" ht="15" hidden="1" customHeight="1">
      <c r="A46" s="268"/>
      <c r="B46" s="270" t="s">
        <v>29</v>
      </c>
      <c r="C46" s="270"/>
      <c r="D46" s="270"/>
      <c r="E46" s="270"/>
      <c r="F46" s="270"/>
      <c r="G46" s="270"/>
      <c r="H46" s="270"/>
      <c r="I46" s="270"/>
      <c r="J46" s="270"/>
      <c r="K46" s="57"/>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c r="DA46" s="272"/>
      <c r="DB46" s="272"/>
      <c r="DC46" s="272"/>
      <c r="DD46" s="272"/>
      <c r="DE46" s="272"/>
      <c r="DF46" s="272"/>
      <c r="DG46" s="272"/>
      <c r="DH46" s="272"/>
      <c r="DI46" s="272"/>
      <c r="DJ46" s="272"/>
      <c r="DK46" s="272"/>
      <c r="DL46" s="272"/>
      <c r="DM46" s="272"/>
      <c r="DN46" s="272"/>
      <c r="DO46" s="272"/>
      <c r="DP46" s="272"/>
      <c r="DQ46" s="272"/>
      <c r="DR46" s="272"/>
      <c r="DS46" s="272"/>
      <c r="DT46" s="272"/>
      <c r="DU46" s="272"/>
      <c r="DV46" s="272"/>
      <c r="DW46" s="272"/>
      <c r="DX46" s="272"/>
      <c r="DY46" s="272"/>
      <c r="DZ46" s="272"/>
      <c r="EA46" s="272"/>
      <c r="EB46" s="272"/>
      <c r="EC46" s="272"/>
      <c r="ED46" s="272"/>
      <c r="EE46" s="272"/>
      <c r="EF46" s="272"/>
      <c r="EG46" s="272"/>
      <c r="EH46" s="272"/>
      <c r="EI46" s="272"/>
      <c r="EJ46" s="272"/>
      <c r="EK46" s="272"/>
      <c r="EL46" s="272"/>
      <c r="EM46" s="272"/>
      <c r="EN46" s="272"/>
      <c r="EO46" s="272"/>
      <c r="EP46" s="272"/>
      <c r="EQ46" s="272"/>
      <c r="ER46" s="272"/>
      <c r="ES46" s="272"/>
      <c r="ET46" s="272"/>
      <c r="EU46" s="272"/>
      <c r="EV46" s="272"/>
      <c r="EW46" s="272"/>
      <c r="EX46" s="272"/>
      <c r="EY46" s="272"/>
      <c r="EZ46" s="272"/>
      <c r="FA46" s="272"/>
      <c r="FB46" s="272"/>
      <c r="FC46" s="272"/>
      <c r="FD46" s="272"/>
      <c r="FE46" s="272"/>
      <c r="FF46" s="272"/>
      <c r="FG46" s="272"/>
      <c r="FH46" s="272"/>
      <c r="FI46" s="272"/>
      <c r="FJ46" s="272"/>
      <c r="FK46" s="272"/>
      <c r="FL46" s="272"/>
      <c r="FM46" s="272"/>
      <c r="FN46" s="272"/>
      <c r="FO46" s="272"/>
      <c r="FP46" s="272"/>
      <c r="FQ46" s="272"/>
      <c r="FR46" s="272"/>
      <c r="FS46" s="272"/>
      <c r="FT46" s="272"/>
      <c r="FU46" s="272"/>
      <c r="FV46" s="272"/>
      <c r="FW46" s="272"/>
      <c r="FX46" s="272"/>
      <c r="FY46" s="272"/>
      <c r="FZ46" s="272"/>
      <c r="GA46" s="272"/>
      <c r="GB46" s="272"/>
      <c r="GC46" s="272"/>
      <c r="GD46" s="272"/>
      <c r="GE46" s="272"/>
      <c r="GF46" s="272"/>
      <c r="GG46" s="272"/>
      <c r="GH46" s="272"/>
      <c r="GI46" s="272"/>
      <c r="GJ46" s="272"/>
      <c r="GK46" s="272"/>
      <c r="GL46" s="272"/>
      <c r="GM46" s="272"/>
      <c r="GN46" s="272"/>
      <c r="GO46" s="272"/>
      <c r="GP46" s="272"/>
      <c r="GQ46" s="272"/>
      <c r="GR46" s="272"/>
      <c r="GS46" s="272"/>
      <c r="GT46" s="272"/>
      <c r="GU46" s="272"/>
      <c r="GV46" s="272"/>
      <c r="GW46" s="272"/>
      <c r="GX46" s="272"/>
      <c r="GY46" s="272"/>
      <c r="GZ46" s="272"/>
      <c r="HA46" s="272"/>
      <c r="HB46" s="272"/>
      <c r="HC46" s="272"/>
      <c r="HD46" s="272"/>
      <c r="HE46" s="272"/>
      <c r="HF46" s="272"/>
      <c r="HG46" s="272"/>
      <c r="HH46" s="272"/>
      <c r="HI46" s="272"/>
      <c r="HJ46" s="272"/>
      <c r="HK46" s="272"/>
      <c r="HL46" s="272"/>
      <c r="HM46" s="272"/>
      <c r="HN46" s="272"/>
      <c r="HO46" s="272"/>
      <c r="HP46" s="272"/>
      <c r="HQ46" s="272"/>
      <c r="HR46" s="272"/>
      <c r="HS46" s="272"/>
      <c r="HT46" s="272"/>
      <c r="HU46" s="272"/>
      <c r="HV46" s="272"/>
      <c r="HW46" s="272"/>
      <c r="HX46" s="272"/>
      <c r="HY46" s="272"/>
      <c r="HZ46" s="272"/>
      <c r="IA46" s="272"/>
      <c r="IB46" s="272"/>
      <c r="IC46" s="272"/>
      <c r="ID46" s="272"/>
      <c r="IE46" s="272"/>
      <c r="IF46" s="272"/>
      <c r="IG46" s="272"/>
      <c r="IH46" s="272"/>
      <c r="II46" s="272"/>
      <c r="IJ46" s="272"/>
      <c r="IK46" s="272"/>
      <c r="IL46" s="272"/>
      <c r="IM46" s="272"/>
      <c r="IN46" s="272"/>
      <c r="IO46" s="272"/>
      <c r="IP46" s="272"/>
      <c r="IQ46" s="272"/>
      <c r="IR46" s="272"/>
      <c r="IS46" s="272"/>
      <c r="IT46" s="272"/>
      <c r="IU46" s="272"/>
      <c r="IV46" s="272"/>
      <c r="IW46" s="272"/>
      <c r="IX46" s="272"/>
      <c r="IY46" s="272"/>
      <c r="IZ46" s="272"/>
      <c r="JA46" s="272"/>
      <c r="JB46" s="272"/>
      <c r="JC46" s="272"/>
      <c r="JD46" s="272"/>
      <c r="JE46" s="272"/>
      <c r="JF46" s="272"/>
      <c r="JG46" s="272"/>
      <c r="JH46" s="272"/>
      <c r="JI46" s="272"/>
      <c r="JJ46" s="272"/>
      <c r="JK46" s="272"/>
      <c r="JL46" s="272"/>
      <c r="JM46" s="272"/>
      <c r="JN46" s="272"/>
      <c r="JO46" s="272"/>
      <c r="JP46" s="272"/>
      <c r="JQ46" s="272"/>
      <c r="JR46" s="272"/>
      <c r="JS46" s="272"/>
      <c r="JT46" s="272"/>
      <c r="JU46" s="272"/>
      <c r="JV46" s="272"/>
      <c r="JW46" s="272"/>
      <c r="JX46" s="272"/>
      <c r="JY46" s="272"/>
      <c r="JZ46" s="272"/>
      <c r="KA46" s="272"/>
      <c r="KB46" s="272"/>
      <c r="KC46" s="272"/>
      <c r="KD46" s="272"/>
      <c r="KE46" s="272"/>
      <c r="KF46" s="272"/>
      <c r="KG46" s="272"/>
      <c r="KH46" s="272"/>
      <c r="KI46" s="272"/>
      <c r="KJ46" s="272"/>
      <c r="KK46" s="272"/>
      <c r="KL46" s="272"/>
      <c r="KM46" s="272"/>
      <c r="KN46" s="272"/>
      <c r="KO46" s="272"/>
      <c r="KP46" s="272"/>
      <c r="KQ46" s="272"/>
      <c r="KR46" s="272"/>
      <c r="KS46" s="272"/>
      <c r="KT46" s="272"/>
      <c r="KU46" s="272"/>
      <c r="KV46" s="272"/>
      <c r="KW46" s="272"/>
      <c r="KX46" s="272"/>
      <c r="KY46" s="272"/>
      <c r="KZ46" s="272"/>
      <c r="LA46" s="272"/>
      <c r="LB46" s="272"/>
      <c r="LC46" s="272"/>
      <c r="LD46" s="272"/>
      <c r="LE46" s="272"/>
      <c r="LF46" s="272"/>
      <c r="LG46" s="272"/>
      <c r="LH46" s="272"/>
      <c r="LI46" s="272"/>
      <c r="LJ46" s="272"/>
      <c r="LK46" s="272"/>
      <c r="LL46" s="272"/>
      <c r="LM46" s="272"/>
      <c r="LN46" s="272"/>
      <c r="LO46" s="272"/>
      <c r="LP46" s="272"/>
      <c r="LQ46" s="272"/>
      <c r="LR46" s="272"/>
      <c r="LS46" s="272"/>
      <c r="LT46" s="272"/>
      <c r="LU46" s="272"/>
      <c r="LV46" s="272"/>
      <c r="LW46" s="272"/>
      <c r="LX46" s="272"/>
      <c r="LY46" s="272"/>
      <c r="LZ46" s="272"/>
      <c r="MA46" s="272"/>
      <c r="MB46" s="272"/>
      <c r="MC46" s="272"/>
      <c r="MD46" s="272"/>
      <c r="ME46" s="272"/>
      <c r="MF46" s="272"/>
      <c r="MG46" s="272"/>
      <c r="MH46" s="272"/>
      <c r="MI46" s="272"/>
      <c r="MJ46" s="272"/>
      <c r="MK46" s="272"/>
      <c r="ML46" s="272"/>
      <c r="MM46" s="272"/>
      <c r="MN46" s="272"/>
      <c r="MO46" s="272"/>
      <c r="MP46" s="272"/>
      <c r="MQ46" s="272"/>
      <c r="MR46" s="272"/>
      <c r="MS46" s="272"/>
      <c r="MT46" s="272"/>
      <c r="MU46" s="272"/>
      <c r="MV46" s="272"/>
      <c r="MW46" s="272"/>
      <c r="MX46" s="272"/>
      <c r="MY46" s="272"/>
      <c r="MZ46" s="272"/>
      <c r="NA46" s="272"/>
      <c r="NB46" s="272"/>
      <c r="NC46" s="272"/>
      <c r="ND46" s="272"/>
      <c r="NE46" s="272"/>
      <c r="NF46" s="272"/>
      <c r="NG46" s="272"/>
      <c r="NH46" s="272"/>
      <c r="NI46" s="272"/>
      <c r="NJ46" s="272"/>
      <c r="NK46" s="272"/>
      <c r="NL46" s="272"/>
      <c r="NM46" s="272"/>
      <c r="NN46" s="272"/>
      <c r="NO46" s="272"/>
      <c r="NP46" s="272"/>
      <c r="NQ46" s="272"/>
      <c r="NR46" s="272"/>
      <c r="NS46" s="272"/>
      <c r="NT46" s="272"/>
      <c r="NU46" s="272"/>
      <c r="NV46" s="272"/>
      <c r="NW46" s="272"/>
      <c r="NX46" s="272"/>
      <c r="NY46" s="272"/>
      <c r="NZ46" s="272"/>
      <c r="OA46" s="272"/>
      <c r="OB46" s="272"/>
      <c r="OC46" s="272"/>
      <c r="OD46" s="272"/>
      <c r="OE46" s="272"/>
      <c r="OF46" s="272"/>
      <c r="OG46" s="272"/>
      <c r="OH46" s="272"/>
      <c r="OI46" s="272"/>
      <c r="OJ46" s="272"/>
      <c r="OK46" s="272"/>
      <c r="OL46" s="272"/>
      <c r="OM46" s="272"/>
      <c r="ON46" s="272"/>
      <c r="OO46" s="272"/>
      <c r="OP46" s="272"/>
      <c r="OQ46" s="272"/>
      <c r="OR46" s="272"/>
      <c r="OS46" s="272"/>
      <c r="OT46" s="272"/>
      <c r="OU46" s="272"/>
      <c r="OV46" s="272"/>
      <c r="OW46" s="272"/>
      <c r="OX46" s="272"/>
      <c r="OY46" s="272"/>
      <c r="OZ46" s="272"/>
      <c r="PA46" s="272"/>
      <c r="PB46" s="272"/>
      <c r="PC46" s="272"/>
      <c r="PD46" s="272"/>
      <c r="PE46" s="272"/>
      <c r="PF46" s="272"/>
      <c r="PG46" s="272"/>
      <c r="PH46" s="272"/>
      <c r="PI46" s="272"/>
      <c r="PJ46" s="272"/>
      <c r="PK46" s="272"/>
      <c r="PL46" s="272"/>
      <c r="PM46" s="272"/>
      <c r="PN46" s="272"/>
      <c r="PO46" s="272"/>
      <c r="PP46" s="272"/>
      <c r="PQ46" s="272"/>
      <c r="PR46" s="272"/>
      <c r="PS46" s="272"/>
      <c r="PT46" s="272"/>
      <c r="PU46" s="272"/>
      <c r="PV46" s="272"/>
      <c r="PW46" s="272"/>
      <c r="PX46" s="272"/>
      <c r="PY46" s="272"/>
      <c r="PZ46" s="272"/>
      <c r="QA46" s="272"/>
      <c r="QB46" s="272"/>
      <c r="QC46" s="272"/>
      <c r="QD46" s="272"/>
      <c r="QE46" s="272"/>
      <c r="QF46" s="272"/>
      <c r="QG46" s="272"/>
      <c r="QH46" s="272"/>
      <c r="QI46" s="272"/>
      <c r="QJ46" s="272"/>
      <c r="QK46" s="272"/>
      <c r="QL46" s="272"/>
      <c r="QM46" s="272"/>
      <c r="QN46" s="272"/>
      <c r="QO46" s="272"/>
      <c r="QP46" s="272"/>
      <c r="QQ46" s="272"/>
      <c r="QR46" s="272"/>
      <c r="QS46" s="272"/>
      <c r="QT46" s="272"/>
      <c r="QU46" s="272"/>
      <c r="QV46" s="272"/>
      <c r="QW46" s="272"/>
      <c r="QX46" s="272"/>
      <c r="QY46" s="272"/>
      <c r="QZ46" s="272"/>
      <c r="RA46" s="272"/>
      <c r="RB46" s="272"/>
      <c r="RC46" s="272"/>
      <c r="RD46" s="272"/>
      <c r="RE46" s="272"/>
      <c r="RF46" s="272"/>
      <c r="RG46" s="272"/>
      <c r="RH46" s="272"/>
      <c r="RI46" s="272"/>
      <c r="RJ46" s="272"/>
      <c r="RK46" s="272"/>
      <c r="RL46" s="272"/>
      <c r="RM46" s="272"/>
      <c r="RN46" s="272"/>
      <c r="RO46" s="272"/>
      <c r="RP46" s="272"/>
      <c r="RQ46" s="272"/>
      <c r="RR46" s="272"/>
      <c r="RS46" s="272"/>
      <c r="RT46" s="272"/>
      <c r="RU46" s="272"/>
      <c r="RV46" s="272"/>
      <c r="RW46" s="272"/>
      <c r="RX46" s="272"/>
      <c r="RY46" s="272"/>
      <c r="RZ46" s="272"/>
      <c r="SA46" s="272"/>
      <c r="SB46" s="272"/>
      <c r="SC46" s="272"/>
      <c r="SD46" s="272"/>
      <c r="SE46" s="272"/>
      <c r="SF46" s="272"/>
      <c r="SG46" s="272"/>
      <c r="SH46" s="272"/>
      <c r="SI46" s="272"/>
      <c r="SJ46" s="272"/>
      <c r="SK46" s="272"/>
      <c r="SL46" s="272"/>
      <c r="SM46" s="272"/>
      <c r="SN46" s="272"/>
      <c r="SO46" s="272"/>
      <c r="SP46" s="272"/>
      <c r="SQ46" s="272"/>
      <c r="SR46" s="272"/>
      <c r="SS46" s="272"/>
      <c r="ST46" s="272"/>
      <c r="SU46" s="272"/>
      <c r="SV46" s="272"/>
      <c r="SW46" s="272"/>
      <c r="SX46" s="272"/>
      <c r="SY46" s="272"/>
      <c r="SZ46" s="272"/>
      <c r="TA46" s="272"/>
      <c r="TB46" s="272"/>
      <c r="TC46" s="272"/>
      <c r="TD46" s="272"/>
      <c r="TE46" s="272"/>
      <c r="TF46" s="272"/>
      <c r="TG46" s="272"/>
      <c r="TH46" s="272"/>
      <c r="TI46" s="272"/>
      <c r="TJ46" s="272"/>
      <c r="TK46" s="272"/>
      <c r="TL46" s="272"/>
      <c r="TM46" s="272"/>
      <c r="TN46" s="272"/>
      <c r="TO46" s="272"/>
      <c r="TP46" s="272"/>
      <c r="TQ46" s="272"/>
      <c r="TR46" s="272"/>
      <c r="TS46" s="272"/>
      <c r="TT46" s="272"/>
      <c r="TU46" s="272"/>
      <c r="TV46" s="272"/>
      <c r="TW46" s="272"/>
      <c r="TX46" s="272"/>
      <c r="TY46" s="272"/>
      <c r="TZ46" s="272"/>
      <c r="UA46" s="272"/>
      <c r="UB46" s="272"/>
      <c r="UC46" s="272"/>
      <c r="UD46" s="272"/>
      <c r="UE46" s="272"/>
      <c r="UF46" s="272"/>
      <c r="UG46" s="272"/>
      <c r="UH46" s="272"/>
      <c r="UI46" s="272"/>
      <c r="UJ46" s="272"/>
      <c r="UK46" s="272"/>
      <c r="UL46" s="272"/>
      <c r="UM46" s="272"/>
      <c r="UN46" s="272"/>
      <c r="UO46" s="272"/>
      <c r="UP46" s="272"/>
      <c r="UQ46" s="272"/>
      <c r="UR46" s="272"/>
      <c r="US46" s="272"/>
      <c r="UT46" s="272"/>
      <c r="UU46" s="272"/>
      <c r="UV46" s="272"/>
      <c r="UW46" s="272"/>
      <c r="UX46" s="272"/>
      <c r="UY46" s="272"/>
      <c r="UZ46" s="272"/>
      <c r="VA46" s="272"/>
      <c r="VB46" s="272"/>
      <c r="VC46" s="272"/>
      <c r="VD46" s="272"/>
      <c r="VE46" s="272"/>
      <c r="VF46" s="272"/>
      <c r="VG46" s="272"/>
      <c r="VH46" s="272"/>
      <c r="VI46" s="272"/>
      <c r="VJ46" s="272"/>
      <c r="VK46" s="272"/>
      <c r="VL46" s="272"/>
      <c r="VM46" s="272"/>
      <c r="VN46" s="272"/>
      <c r="VO46" s="272"/>
      <c r="VP46" s="272"/>
      <c r="VQ46" s="272"/>
      <c r="VR46" s="272"/>
      <c r="VS46" s="272"/>
      <c r="VT46" s="272"/>
      <c r="VU46" s="272"/>
      <c r="VV46" s="272"/>
      <c r="VW46" s="272"/>
      <c r="VX46" s="272"/>
      <c r="VY46" s="272"/>
      <c r="VZ46" s="272"/>
      <c r="WA46" s="272"/>
      <c r="WB46" s="272"/>
      <c r="WC46" s="272"/>
      <c r="WD46" s="272"/>
      <c r="WE46" s="272"/>
      <c r="WF46" s="272"/>
      <c r="WG46" s="272"/>
      <c r="WH46" s="272"/>
      <c r="WI46" s="272"/>
      <c r="WJ46" s="272"/>
      <c r="WK46" s="272"/>
      <c r="WL46" s="272"/>
      <c r="WM46" s="272"/>
      <c r="WN46" s="272"/>
      <c r="WO46" s="272"/>
      <c r="WP46" s="272"/>
      <c r="WQ46" s="272"/>
      <c r="WR46" s="272"/>
      <c r="WS46" s="272"/>
      <c r="WT46" s="272"/>
      <c r="WU46" s="272"/>
      <c r="WV46" s="272"/>
      <c r="WW46" s="272"/>
      <c r="WX46" s="272"/>
      <c r="WY46" s="272"/>
      <c r="WZ46" s="272"/>
      <c r="XA46" s="272"/>
      <c r="XB46" s="272"/>
      <c r="XC46" s="272"/>
      <c r="XD46" s="272"/>
      <c r="XE46" s="272"/>
      <c r="XF46" s="272"/>
      <c r="XG46" s="272"/>
      <c r="XH46" s="272"/>
      <c r="XI46" s="272"/>
      <c r="XJ46" s="272"/>
      <c r="XK46" s="272"/>
      <c r="XL46" s="272"/>
      <c r="XM46" s="272"/>
      <c r="XN46" s="272"/>
      <c r="XO46" s="272"/>
      <c r="XP46" s="272"/>
      <c r="XQ46" s="272"/>
      <c r="XR46" s="272"/>
      <c r="XS46" s="272"/>
      <c r="XT46" s="272"/>
      <c r="XU46" s="272"/>
      <c r="XV46" s="272"/>
      <c r="XW46" s="272"/>
      <c r="XX46" s="272"/>
      <c r="XY46" s="272"/>
      <c r="XZ46" s="272"/>
      <c r="YA46" s="272"/>
      <c r="YB46" s="272"/>
      <c r="YC46" s="272"/>
      <c r="YD46" s="272"/>
      <c r="YE46" s="272"/>
      <c r="YF46" s="272"/>
      <c r="YG46" s="272"/>
      <c r="YH46" s="272"/>
      <c r="YI46" s="272"/>
      <c r="YJ46" s="272"/>
      <c r="YK46" s="272"/>
      <c r="YL46" s="272"/>
      <c r="YM46" s="272"/>
      <c r="YN46" s="272"/>
      <c r="YO46" s="272"/>
      <c r="YP46" s="272"/>
      <c r="YQ46" s="272"/>
      <c r="YR46" s="272"/>
      <c r="YS46" s="272"/>
      <c r="YT46" s="272"/>
      <c r="YU46" s="272"/>
      <c r="YV46" s="272"/>
      <c r="YW46" s="272"/>
      <c r="YX46" s="272"/>
      <c r="YY46" s="272"/>
      <c r="YZ46" s="272"/>
      <c r="ZA46" s="272"/>
      <c r="ZB46" s="272"/>
      <c r="ZC46" s="272"/>
      <c r="ZD46" s="272"/>
      <c r="ZE46" s="272"/>
      <c r="ZF46" s="272"/>
      <c r="ZG46" s="272"/>
      <c r="ZH46" s="272"/>
      <c r="ZI46" s="272"/>
      <c r="ZJ46" s="272"/>
      <c r="ZK46" s="272"/>
      <c r="ZL46" s="272"/>
      <c r="ZM46" s="272"/>
      <c r="ZN46" s="272"/>
      <c r="ZO46" s="272"/>
      <c r="ZP46" s="272"/>
      <c r="ZQ46" s="272"/>
      <c r="ZR46" s="272"/>
      <c r="ZS46" s="272"/>
      <c r="ZT46" s="272"/>
      <c r="ZU46" s="272"/>
      <c r="ZV46" s="272"/>
      <c r="ZW46" s="272"/>
      <c r="ZX46" s="272"/>
      <c r="ZY46" s="272"/>
      <c r="ZZ46" s="272"/>
      <c r="AAA46" s="272"/>
      <c r="AAB46" s="272"/>
      <c r="AAC46" s="272"/>
      <c r="AAD46" s="272"/>
      <c r="AAE46" s="272"/>
      <c r="AAF46" s="272"/>
      <c r="AAG46" s="272"/>
      <c r="AAH46" s="272"/>
      <c r="AAI46" s="272"/>
      <c r="AAJ46" s="272"/>
      <c r="AAK46" s="272"/>
      <c r="AAL46" s="272"/>
      <c r="AAM46" s="272"/>
      <c r="AAN46" s="272"/>
      <c r="AAO46" s="272"/>
      <c r="AAP46" s="272"/>
      <c r="AAQ46" s="272"/>
      <c r="AAR46" s="272"/>
      <c r="AAS46" s="272"/>
      <c r="AAT46" s="272"/>
      <c r="AAU46" s="272"/>
      <c r="AAV46" s="272"/>
      <c r="AAW46" s="272"/>
      <c r="AAX46" s="272"/>
      <c r="AAY46" s="272"/>
      <c r="AAZ46" s="272"/>
      <c r="ABA46" s="272"/>
      <c r="ABB46" s="272"/>
      <c r="ABC46" s="272"/>
      <c r="ABD46" s="272"/>
      <c r="ABE46" s="272"/>
      <c r="ABF46" s="272"/>
      <c r="ABG46" s="272"/>
      <c r="ABH46" s="272"/>
      <c r="ABI46" s="272"/>
      <c r="ABJ46" s="272"/>
      <c r="ABK46" s="272"/>
      <c r="ABL46" s="272"/>
      <c r="ABM46" s="272"/>
      <c r="ABN46" s="272"/>
      <c r="ABO46" s="272"/>
      <c r="ABP46" s="272"/>
      <c r="ABQ46" s="272"/>
      <c r="ABR46" s="272"/>
      <c r="ABS46" s="272"/>
      <c r="ABT46" s="272"/>
      <c r="ABU46" s="272"/>
      <c r="ABV46" s="272"/>
      <c r="ABW46" s="272"/>
      <c r="ABX46" s="272"/>
      <c r="ABY46" s="272"/>
      <c r="ABZ46" s="272"/>
      <c r="ACA46" s="272"/>
      <c r="ACB46" s="272"/>
      <c r="ACC46" s="272"/>
      <c r="ACD46" s="272"/>
      <c r="ACE46" s="272"/>
      <c r="ACF46" s="272"/>
      <c r="ACG46" s="272"/>
      <c r="ACH46" s="272"/>
      <c r="ACI46" s="272"/>
      <c r="ACJ46" s="272"/>
      <c r="ACK46" s="272"/>
      <c r="ACL46" s="272"/>
      <c r="ACM46" s="272"/>
      <c r="ACN46" s="272"/>
      <c r="ACO46" s="272"/>
      <c r="ACP46" s="272"/>
      <c r="ACQ46" s="272"/>
      <c r="ACR46" s="272"/>
      <c r="ACS46" s="272"/>
      <c r="ACT46" s="272"/>
      <c r="ACU46" s="272"/>
      <c r="ACV46" s="272"/>
      <c r="ACW46" s="272"/>
      <c r="ACX46" s="272"/>
      <c r="ACY46" s="272"/>
      <c r="ACZ46" s="272"/>
      <c r="ADA46" s="272"/>
      <c r="ADB46" s="272"/>
      <c r="ADC46" s="272"/>
      <c r="ADD46" s="272"/>
      <c r="ADE46" s="272"/>
      <c r="ADF46" s="272"/>
      <c r="ADG46" s="272"/>
      <c r="ADH46" s="272"/>
      <c r="ADI46" s="272"/>
      <c r="ADJ46" s="272"/>
      <c r="ADK46" s="272"/>
      <c r="ADL46" s="272"/>
      <c r="ADM46" s="272"/>
      <c r="ADN46" s="272"/>
      <c r="ADO46" s="272"/>
      <c r="ADP46" s="272"/>
      <c r="ADQ46" s="272"/>
      <c r="ADR46" s="272"/>
      <c r="ADS46" s="272"/>
      <c r="ADT46" s="272"/>
      <c r="ADU46" s="272"/>
      <c r="ADV46" s="272"/>
      <c r="ADW46" s="272"/>
      <c r="ADX46" s="272"/>
      <c r="ADY46" s="272"/>
      <c r="ADZ46" s="272"/>
      <c r="AEA46" s="272"/>
      <c r="AEB46" s="272"/>
      <c r="AEC46" s="272"/>
      <c r="AED46" s="272"/>
      <c r="AEE46" s="272"/>
      <c r="AEF46" s="272"/>
      <c r="AEG46" s="272"/>
      <c r="AEH46" s="272"/>
      <c r="AEI46" s="272"/>
      <c r="AEJ46" s="272"/>
      <c r="AEK46" s="272"/>
      <c r="AEL46" s="272"/>
      <c r="AEM46" s="272"/>
      <c r="AEN46" s="272"/>
      <c r="AEO46" s="272"/>
      <c r="AEP46" s="272"/>
      <c r="AEQ46" s="272"/>
      <c r="AER46" s="272"/>
      <c r="AES46" s="272"/>
      <c r="AET46" s="272"/>
      <c r="AEU46" s="272"/>
      <c r="AEV46" s="272"/>
      <c r="AEW46" s="272"/>
      <c r="AEX46" s="272"/>
      <c r="AEY46" s="272"/>
      <c r="AEZ46" s="272"/>
      <c r="AFA46" s="272"/>
      <c r="AFB46" s="272"/>
      <c r="AFC46" s="272"/>
      <c r="AFD46" s="272"/>
      <c r="AFE46" s="272"/>
      <c r="AFF46" s="272"/>
      <c r="AFG46" s="272"/>
      <c r="AFH46" s="272"/>
      <c r="AFI46" s="272"/>
      <c r="AFJ46" s="272"/>
      <c r="AFK46" s="272"/>
      <c r="AFL46" s="272"/>
      <c r="AFM46" s="272"/>
      <c r="AFN46" s="272"/>
      <c r="AFO46" s="272"/>
      <c r="AFP46" s="272"/>
      <c r="AFQ46" s="272"/>
      <c r="AFR46" s="272"/>
      <c r="AFS46" s="272"/>
      <c r="AFT46" s="272"/>
      <c r="AFU46" s="272"/>
      <c r="AFV46" s="272"/>
      <c r="AFW46" s="272"/>
      <c r="AFX46" s="272"/>
      <c r="AFY46" s="272"/>
      <c r="AFZ46" s="272"/>
      <c r="AGA46" s="272"/>
      <c r="AGB46" s="272"/>
      <c r="AGC46" s="272"/>
      <c r="AGD46" s="272"/>
      <c r="AGE46" s="272"/>
      <c r="AGF46" s="272"/>
      <c r="AGG46" s="272"/>
      <c r="AGH46" s="272"/>
      <c r="AGI46" s="272"/>
      <c r="AGJ46" s="272"/>
      <c r="AGK46" s="272"/>
      <c r="AGL46" s="272"/>
      <c r="AGM46" s="272"/>
      <c r="AGN46" s="272"/>
      <c r="AGO46" s="272"/>
      <c r="AGP46" s="272"/>
      <c r="AGQ46" s="272"/>
      <c r="AGR46" s="272"/>
      <c r="AGS46" s="272"/>
      <c r="AGT46" s="272"/>
      <c r="AGU46" s="272"/>
      <c r="AGV46" s="272"/>
      <c r="AGW46" s="272"/>
      <c r="AGX46" s="272"/>
      <c r="AGY46" s="272"/>
      <c r="AGZ46" s="272"/>
      <c r="AHA46" s="272"/>
      <c r="AHB46" s="272"/>
      <c r="AHC46" s="272"/>
      <c r="AHD46" s="272"/>
      <c r="AHE46" s="272"/>
      <c r="AHF46" s="272"/>
      <c r="AHG46" s="272"/>
      <c r="AHH46" s="272"/>
      <c r="AHI46" s="272"/>
      <c r="AHJ46" s="272"/>
      <c r="AHK46" s="272"/>
      <c r="AHL46" s="272"/>
      <c r="AHM46" s="272"/>
      <c r="AHN46" s="272"/>
      <c r="AHO46" s="272"/>
      <c r="AHP46" s="272"/>
      <c r="AHQ46" s="272"/>
      <c r="AHR46" s="272"/>
      <c r="AHS46" s="272"/>
      <c r="AHT46" s="272"/>
      <c r="AHU46" s="272"/>
      <c r="AHV46" s="272"/>
      <c r="AHW46" s="272"/>
      <c r="AHX46" s="272"/>
      <c r="AHY46" s="272"/>
      <c r="AHZ46" s="272"/>
      <c r="AIA46" s="272"/>
      <c r="AIB46" s="272"/>
      <c r="AIC46" s="272"/>
      <c r="AID46" s="272"/>
      <c r="AIE46" s="272"/>
      <c r="AIF46" s="272"/>
      <c r="AIG46" s="272"/>
      <c r="AIH46" s="272"/>
      <c r="AII46" s="272"/>
      <c r="AIJ46" s="272"/>
      <c r="AIK46" s="272"/>
      <c r="AIL46" s="272"/>
      <c r="AIM46" s="272"/>
      <c r="AIN46" s="272"/>
      <c r="AIO46" s="272"/>
      <c r="AIP46" s="272"/>
      <c r="AIQ46" s="272"/>
      <c r="AIR46" s="272"/>
      <c r="AIS46" s="272"/>
      <c r="AIT46" s="272"/>
      <c r="AIU46" s="272"/>
      <c r="AIV46" s="272"/>
      <c r="AIW46" s="272"/>
      <c r="AIX46" s="272"/>
      <c r="AIY46" s="272"/>
      <c r="AIZ46" s="272"/>
      <c r="AJA46" s="272"/>
      <c r="AJB46" s="272"/>
      <c r="AJC46" s="272"/>
      <c r="AJD46" s="272"/>
      <c r="AJE46" s="272"/>
      <c r="AJF46" s="272"/>
      <c r="AJG46" s="272"/>
      <c r="AJH46" s="272"/>
      <c r="AJI46" s="272"/>
      <c r="AJJ46" s="272"/>
      <c r="AJK46" s="272"/>
      <c r="AJL46" s="272"/>
      <c r="AJM46" s="272"/>
      <c r="AJN46" s="272"/>
      <c r="AJO46" s="272"/>
      <c r="AJP46" s="272"/>
      <c r="AJQ46" s="272"/>
      <c r="AJR46" s="272"/>
      <c r="AJS46" s="272"/>
      <c r="AJT46" s="272"/>
      <c r="AJU46" s="272"/>
      <c r="AJV46" s="272"/>
      <c r="AJW46" s="272"/>
      <c r="AJX46" s="272"/>
      <c r="AJY46" s="272"/>
      <c r="AJZ46" s="272"/>
      <c r="AKA46" s="272"/>
      <c r="AKB46" s="272"/>
      <c r="AKC46" s="272"/>
      <c r="AKD46" s="272"/>
      <c r="AKE46" s="272"/>
      <c r="AKF46" s="272"/>
      <c r="AKG46" s="272"/>
      <c r="AKH46" s="272"/>
      <c r="AKI46" s="272"/>
      <c r="AKJ46" s="272"/>
      <c r="AKK46" s="272"/>
      <c r="AKL46" s="272"/>
      <c r="AKM46" s="272"/>
      <c r="AKN46" s="272"/>
      <c r="AKO46" s="272"/>
      <c r="AKP46" s="272"/>
      <c r="AKQ46" s="272"/>
      <c r="AKR46" s="272"/>
      <c r="AKS46" s="272"/>
      <c r="AKT46" s="272"/>
      <c r="AKU46" s="272"/>
      <c r="AKV46" s="272"/>
      <c r="AKW46" s="272"/>
      <c r="AKX46" s="272"/>
      <c r="AKY46" s="272"/>
      <c r="AKZ46" s="272"/>
      <c r="ALA46" s="272"/>
      <c r="ALB46" s="272"/>
      <c r="ALC46" s="272"/>
      <c r="ALD46" s="272"/>
      <c r="ALE46" s="272"/>
      <c r="ALF46" s="272"/>
      <c r="ALG46" s="272"/>
      <c r="ALH46" s="272"/>
      <c r="ALI46" s="272"/>
      <c r="ALJ46" s="272"/>
      <c r="ALK46" s="272"/>
      <c r="ALL46" s="272"/>
      <c r="ALM46" s="272"/>
      <c r="ALN46" s="272"/>
      <c r="ALO46" s="272"/>
      <c r="ALP46" s="272"/>
      <c r="ALQ46" s="272"/>
      <c r="ALR46" s="272"/>
      <c r="ALS46" s="272"/>
      <c r="ALT46" s="272"/>
      <c r="ALU46" s="272"/>
      <c r="ALV46" s="272"/>
      <c r="ALW46" s="272"/>
      <c r="ALX46" s="272"/>
      <c r="ALY46" s="272"/>
      <c r="ALZ46" s="272"/>
      <c r="AMA46" s="272"/>
      <c r="AMB46" s="272"/>
      <c r="AMC46" s="272"/>
      <c r="AMD46" s="272"/>
      <c r="AME46" s="272"/>
      <c r="AMF46" s="272"/>
      <c r="AMG46" s="272"/>
      <c r="AMH46" s="272"/>
      <c r="AMI46" s="272"/>
      <c r="AMJ46" s="272"/>
    </row>
    <row r="47" spans="1:1024" s="58" customFormat="1" hidden="1">
      <c r="A47" s="268"/>
      <c r="B47" s="269"/>
      <c r="C47" s="48" t="s">
        <v>96</v>
      </c>
      <c r="D47" s="49">
        <f>D48+D50+D52+D53</f>
        <v>168472.5</v>
      </c>
      <c r="E47" s="50" t="s">
        <v>97</v>
      </c>
      <c r="F47" s="49">
        <f>F48+F50+F52+F53</f>
        <v>3182.1</v>
      </c>
      <c r="G47" s="50" t="s">
        <v>97</v>
      </c>
      <c r="H47" s="49">
        <f>H48+H50+H52+H53</f>
        <v>0</v>
      </c>
      <c r="I47" s="50">
        <f>H47/D47*100</f>
        <v>0</v>
      </c>
      <c r="J47" s="50" t="s">
        <v>97</v>
      </c>
      <c r="K47" s="50" t="s">
        <v>97</v>
      </c>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72"/>
      <c r="CZ47" s="272"/>
      <c r="DA47" s="272"/>
      <c r="DB47" s="272"/>
      <c r="DC47" s="272"/>
      <c r="DD47" s="272"/>
      <c r="DE47" s="272"/>
      <c r="DF47" s="272"/>
      <c r="DG47" s="272"/>
      <c r="DH47" s="272"/>
      <c r="DI47" s="272"/>
      <c r="DJ47" s="272"/>
      <c r="DK47" s="272"/>
      <c r="DL47" s="272"/>
      <c r="DM47" s="272"/>
      <c r="DN47" s="272"/>
      <c r="DO47" s="272"/>
      <c r="DP47" s="272"/>
      <c r="DQ47" s="272"/>
      <c r="DR47" s="272"/>
      <c r="DS47" s="272"/>
      <c r="DT47" s="272"/>
      <c r="DU47" s="272"/>
      <c r="DV47" s="272"/>
      <c r="DW47" s="272"/>
      <c r="DX47" s="272"/>
      <c r="DY47" s="272"/>
      <c r="DZ47" s="272"/>
      <c r="EA47" s="272"/>
      <c r="EB47" s="272"/>
      <c r="EC47" s="272"/>
      <c r="ED47" s="272"/>
      <c r="EE47" s="272"/>
      <c r="EF47" s="272"/>
      <c r="EG47" s="272"/>
      <c r="EH47" s="272"/>
      <c r="EI47" s="272"/>
      <c r="EJ47" s="272"/>
      <c r="EK47" s="272"/>
      <c r="EL47" s="272"/>
      <c r="EM47" s="272"/>
      <c r="EN47" s="272"/>
      <c r="EO47" s="272"/>
      <c r="EP47" s="272"/>
      <c r="EQ47" s="272"/>
      <c r="ER47" s="272"/>
      <c r="ES47" s="272"/>
      <c r="ET47" s="272"/>
      <c r="EU47" s="272"/>
      <c r="EV47" s="272"/>
      <c r="EW47" s="272"/>
      <c r="EX47" s="272"/>
      <c r="EY47" s="272"/>
      <c r="EZ47" s="272"/>
      <c r="FA47" s="272"/>
      <c r="FB47" s="272"/>
      <c r="FC47" s="272"/>
      <c r="FD47" s="272"/>
      <c r="FE47" s="272"/>
      <c r="FF47" s="272"/>
      <c r="FG47" s="272"/>
      <c r="FH47" s="272"/>
      <c r="FI47" s="272"/>
      <c r="FJ47" s="272"/>
      <c r="FK47" s="272"/>
      <c r="FL47" s="272"/>
      <c r="FM47" s="272"/>
      <c r="FN47" s="272"/>
      <c r="FO47" s="272"/>
      <c r="FP47" s="272"/>
      <c r="FQ47" s="272"/>
      <c r="FR47" s="272"/>
      <c r="FS47" s="272"/>
      <c r="FT47" s="272"/>
      <c r="FU47" s="272"/>
      <c r="FV47" s="272"/>
      <c r="FW47" s="272"/>
      <c r="FX47" s="272"/>
      <c r="FY47" s="272"/>
      <c r="FZ47" s="272"/>
      <c r="GA47" s="272"/>
      <c r="GB47" s="272"/>
      <c r="GC47" s="272"/>
      <c r="GD47" s="272"/>
      <c r="GE47" s="272"/>
      <c r="GF47" s="272"/>
      <c r="GG47" s="272"/>
      <c r="GH47" s="272"/>
      <c r="GI47" s="272"/>
      <c r="GJ47" s="272"/>
      <c r="GK47" s="272"/>
      <c r="GL47" s="272"/>
      <c r="GM47" s="272"/>
      <c r="GN47" s="272"/>
      <c r="GO47" s="272"/>
      <c r="GP47" s="272"/>
      <c r="GQ47" s="272"/>
      <c r="GR47" s="272"/>
      <c r="GS47" s="272"/>
      <c r="GT47" s="272"/>
      <c r="GU47" s="272"/>
      <c r="GV47" s="272"/>
      <c r="GW47" s="272"/>
      <c r="GX47" s="272"/>
      <c r="GY47" s="272"/>
      <c r="GZ47" s="272"/>
      <c r="HA47" s="272"/>
      <c r="HB47" s="272"/>
      <c r="HC47" s="272"/>
      <c r="HD47" s="272"/>
      <c r="HE47" s="272"/>
      <c r="HF47" s="272"/>
      <c r="HG47" s="272"/>
      <c r="HH47" s="272"/>
      <c r="HI47" s="272"/>
      <c r="HJ47" s="272"/>
      <c r="HK47" s="272"/>
      <c r="HL47" s="272"/>
      <c r="HM47" s="272"/>
      <c r="HN47" s="272"/>
      <c r="HO47" s="272"/>
      <c r="HP47" s="272"/>
      <c r="HQ47" s="272"/>
      <c r="HR47" s="272"/>
      <c r="HS47" s="272"/>
      <c r="HT47" s="272"/>
      <c r="HU47" s="272"/>
      <c r="HV47" s="272"/>
      <c r="HW47" s="272"/>
      <c r="HX47" s="272"/>
      <c r="HY47" s="272"/>
      <c r="HZ47" s="272"/>
      <c r="IA47" s="272"/>
      <c r="IB47" s="272"/>
      <c r="IC47" s="272"/>
      <c r="ID47" s="272"/>
      <c r="IE47" s="272"/>
      <c r="IF47" s="272"/>
      <c r="IG47" s="272"/>
      <c r="IH47" s="272"/>
      <c r="II47" s="272"/>
      <c r="IJ47" s="272"/>
      <c r="IK47" s="272"/>
      <c r="IL47" s="272"/>
      <c r="IM47" s="272"/>
      <c r="IN47" s="272"/>
      <c r="IO47" s="272"/>
      <c r="IP47" s="272"/>
      <c r="IQ47" s="272"/>
      <c r="IR47" s="272"/>
      <c r="IS47" s="272"/>
      <c r="IT47" s="272"/>
      <c r="IU47" s="272"/>
      <c r="IV47" s="272"/>
      <c r="IW47" s="272"/>
      <c r="IX47" s="272"/>
      <c r="IY47" s="272"/>
      <c r="IZ47" s="272"/>
      <c r="JA47" s="272"/>
      <c r="JB47" s="272"/>
      <c r="JC47" s="272"/>
      <c r="JD47" s="272"/>
      <c r="JE47" s="272"/>
      <c r="JF47" s="272"/>
      <c r="JG47" s="272"/>
      <c r="JH47" s="272"/>
      <c r="JI47" s="272"/>
      <c r="JJ47" s="272"/>
      <c r="JK47" s="272"/>
      <c r="JL47" s="272"/>
      <c r="JM47" s="272"/>
      <c r="JN47" s="272"/>
      <c r="JO47" s="272"/>
      <c r="JP47" s="272"/>
      <c r="JQ47" s="272"/>
      <c r="JR47" s="272"/>
      <c r="JS47" s="272"/>
      <c r="JT47" s="272"/>
      <c r="JU47" s="272"/>
      <c r="JV47" s="272"/>
      <c r="JW47" s="272"/>
      <c r="JX47" s="272"/>
      <c r="JY47" s="272"/>
      <c r="JZ47" s="272"/>
      <c r="KA47" s="272"/>
      <c r="KB47" s="272"/>
      <c r="KC47" s="272"/>
      <c r="KD47" s="272"/>
      <c r="KE47" s="272"/>
      <c r="KF47" s="272"/>
      <c r="KG47" s="272"/>
      <c r="KH47" s="272"/>
      <c r="KI47" s="272"/>
      <c r="KJ47" s="272"/>
      <c r="KK47" s="272"/>
      <c r="KL47" s="272"/>
      <c r="KM47" s="272"/>
      <c r="KN47" s="272"/>
      <c r="KO47" s="272"/>
      <c r="KP47" s="272"/>
      <c r="KQ47" s="272"/>
      <c r="KR47" s="272"/>
      <c r="KS47" s="272"/>
      <c r="KT47" s="272"/>
      <c r="KU47" s="272"/>
      <c r="KV47" s="272"/>
      <c r="KW47" s="272"/>
      <c r="KX47" s="272"/>
      <c r="KY47" s="272"/>
      <c r="KZ47" s="272"/>
      <c r="LA47" s="272"/>
      <c r="LB47" s="272"/>
      <c r="LC47" s="272"/>
      <c r="LD47" s="272"/>
      <c r="LE47" s="272"/>
      <c r="LF47" s="272"/>
      <c r="LG47" s="272"/>
      <c r="LH47" s="272"/>
      <c r="LI47" s="272"/>
      <c r="LJ47" s="272"/>
      <c r="LK47" s="272"/>
      <c r="LL47" s="272"/>
      <c r="LM47" s="272"/>
      <c r="LN47" s="272"/>
      <c r="LO47" s="272"/>
      <c r="LP47" s="272"/>
      <c r="LQ47" s="272"/>
      <c r="LR47" s="272"/>
      <c r="LS47" s="272"/>
      <c r="LT47" s="272"/>
      <c r="LU47" s="272"/>
      <c r="LV47" s="272"/>
      <c r="LW47" s="272"/>
      <c r="LX47" s="272"/>
      <c r="LY47" s="272"/>
      <c r="LZ47" s="272"/>
      <c r="MA47" s="272"/>
      <c r="MB47" s="272"/>
      <c r="MC47" s="272"/>
      <c r="MD47" s="272"/>
      <c r="ME47" s="272"/>
      <c r="MF47" s="272"/>
      <c r="MG47" s="272"/>
      <c r="MH47" s="272"/>
      <c r="MI47" s="272"/>
      <c r="MJ47" s="272"/>
      <c r="MK47" s="272"/>
      <c r="ML47" s="272"/>
      <c r="MM47" s="272"/>
      <c r="MN47" s="272"/>
      <c r="MO47" s="272"/>
      <c r="MP47" s="272"/>
      <c r="MQ47" s="272"/>
      <c r="MR47" s="272"/>
      <c r="MS47" s="272"/>
      <c r="MT47" s="272"/>
      <c r="MU47" s="272"/>
      <c r="MV47" s="272"/>
      <c r="MW47" s="272"/>
      <c r="MX47" s="272"/>
      <c r="MY47" s="272"/>
      <c r="MZ47" s="272"/>
      <c r="NA47" s="272"/>
      <c r="NB47" s="272"/>
      <c r="NC47" s="272"/>
      <c r="ND47" s="272"/>
      <c r="NE47" s="272"/>
      <c r="NF47" s="272"/>
      <c r="NG47" s="272"/>
      <c r="NH47" s="272"/>
      <c r="NI47" s="272"/>
      <c r="NJ47" s="272"/>
      <c r="NK47" s="272"/>
      <c r="NL47" s="272"/>
      <c r="NM47" s="272"/>
      <c r="NN47" s="272"/>
      <c r="NO47" s="272"/>
      <c r="NP47" s="272"/>
      <c r="NQ47" s="272"/>
      <c r="NR47" s="272"/>
      <c r="NS47" s="272"/>
      <c r="NT47" s="272"/>
      <c r="NU47" s="272"/>
      <c r="NV47" s="272"/>
      <c r="NW47" s="272"/>
      <c r="NX47" s="272"/>
      <c r="NY47" s="272"/>
      <c r="NZ47" s="272"/>
      <c r="OA47" s="272"/>
      <c r="OB47" s="272"/>
      <c r="OC47" s="272"/>
      <c r="OD47" s="272"/>
      <c r="OE47" s="272"/>
      <c r="OF47" s="272"/>
      <c r="OG47" s="272"/>
      <c r="OH47" s="272"/>
      <c r="OI47" s="272"/>
      <c r="OJ47" s="272"/>
      <c r="OK47" s="272"/>
      <c r="OL47" s="272"/>
      <c r="OM47" s="272"/>
      <c r="ON47" s="272"/>
      <c r="OO47" s="272"/>
      <c r="OP47" s="272"/>
      <c r="OQ47" s="272"/>
      <c r="OR47" s="272"/>
      <c r="OS47" s="272"/>
      <c r="OT47" s="272"/>
      <c r="OU47" s="272"/>
      <c r="OV47" s="272"/>
      <c r="OW47" s="272"/>
      <c r="OX47" s="272"/>
      <c r="OY47" s="272"/>
      <c r="OZ47" s="272"/>
      <c r="PA47" s="272"/>
      <c r="PB47" s="272"/>
      <c r="PC47" s="272"/>
      <c r="PD47" s="272"/>
      <c r="PE47" s="272"/>
      <c r="PF47" s="272"/>
      <c r="PG47" s="272"/>
      <c r="PH47" s="272"/>
      <c r="PI47" s="272"/>
      <c r="PJ47" s="272"/>
      <c r="PK47" s="272"/>
      <c r="PL47" s="272"/>
      <c r="PM47" s="272"/>
      <c r="PN47" s="272"/>
      <c r="PO47" s="272"/>
      <c r="PP47" s="272"/>
      <c r="PQ47" s="272"/>
      <c r="PR47" s="272"/>
      <c r="PS47" s="272"/>
      <c r="PT47" s="272"/>
      <c r="PU47" s="272"/>
      <c r="PV47" s="272"/>
      <c r="PW47" s="272"/>
      <c r="PX47" s="272"/>
      <c r="PY47" s="272"/>
      <c r="PZ47" s="272"/>
      <c r="QA47" s="272"/>
      <c r="QB47" s="272"/>
      <c r="QC47" s="272"/>
      <c r="QD47" s="272"/>
      <c r="QE47" s="272"/>
      <c r="QF47" s="272"/>
      <c r="QG47" s="272"/>
      <c r="QH47" s="272"/>
      <c r="QI47" s="272"/>
      <c r="QJ47" s="272"/>
      <c r="QK47" s="272"/>
      <c r="QL47" s="272"/>
      <c r="QM47" s="272"/>
      <c r="QN47" s="272"/>
      <c r="QO47" s="272"/>
      <c r="QP47" s="272"/>
      <c r="QQ47" s="272"/>
      <c r="QR47" s="272"/>
      <c r="QS47" s="272"/>
      <c r="QT47" s="272"/>
      <c r="QU47" s="272"/>
      <c r="QV47" s="272"/>
      <c r="QW47" s="272"/>
      <c r="QX47" s="272"/>
      <c r="QY47" s="272"/>
      <c r="QZ47" s="272"/>
      <c r="RA47" s="272"/>
      <c r="RB47" s="272"/>
      <c r="RC47" s="272"/>
      <c r="RD47" s="272"/>
      <c r="RE47" s="272"/>
      <c r="RF47" s="272"/>
      <c r="RG47" s="272"/>
      <c r="RH47" s="272"/>
      <c r="RI47" s="272"/>
      <c r="RJ47" s="272"/>
      <c r="RK47" s="272"/>
      <c r="RL47" s="272"/>
      <c r="RM47" s="272"/>
      <c r="RN47" s="272"/>
      <c r="RO47" s="272"/>
      <c r="RP47" s="272"/>
      <c r="RQ47" s="272"/>
      <c r="RR47" s="272"/>
      <c r="RS47" s="272"/>
      <c r="RT47" s="272"/>
      <c r="RU47" s="272"/>
      <c r="RV47" s="272"/>
      <c r="RW47" s="272"/>
      <c r="RX47" s="272"/>
      <c r="RY47" s="272"/>
      <c r="RZ47" s="272"/>
      <c r="SA47" s="272"/>
      <c r="SB47" s="272"/>
      <c r="SC47" s="272"/>
      <c r="SD47" s="272"/>
      <c r="SE47" s="272"/>
      <c r="SF47" s="272"/>
      <c r="SG47" s="272"/>
      <c r="SH47" s="272"/>
      <c r="SI47" s="272"/>
      <c r="SJ47" s="272"/>
      <c r="SK47" s="272"/>
      <c r="SL47" s="272"/>
      <c r="SM47" s="272"/>
      <c r="SN47" s="272"/>
      <c r="SO47" s="272"/>
      <c r="SP47" s="272"/>
      <c r="SQ47" s="272"/>
      <c r="SR47" s="272"/>
      <c r="SS47" s="272"/>
      <c r="ST47" s="272"/>
      <c r="SU47" s="272"/>
      <c r="SV47" s="272"/>
      <c r="SW47" s="272"/>
      <c r="SX47" s="272"/>
      <c r="SY47" s="272"/>
      <c r="SZ47" s="272"/>
      <c r="TA47" s="272"/>
      <c r="TB47" s="272"/>
      <c r="TC47" s="272"/>
      <c r="TD47" s="272"/>
      <c r="TE47" s="272"/>
      <c r="TF47" s="272"/>
      <c r="TG47" s="272"/>
      <c r="TH47" s="272"/>
      <c r="TI47" s="272"/>
      <c r="TJ47" s="272"/>
      <c r="TK47" s="272"/>
      <c r="TL47" s="272"/>
      <c r="TM47" s="272"/>
      <c r="TN47" s="272"/>
      <c r="TO47" s="272"/>
      <c r="TP47" s="272"/>
      <c r="TQ47" s="272"/>
      <c r="TR47" s="272"/>
      <c r="TS47" s="272"/>
      <c r="TT47" s="272"/>
      <c r="TU47" s="272"/>
      <c r="TV47" s="272"/>
      <c r="TW47" s="272"/>
      <c r="TX47" s="272"/>
      <c r="TY47" s="272"/>
      <c r="TZ47" s="272"/>
      <c r="UA47" s="272"/>
      <c r="UB47" s="272"/>
      <c r="UC47" s="272"/>
      <c r="UD47" s="272"/>
      <c r="UE47" s="272"/>
      <c r="UF47" s="272"/>
      <c r="UG47" s="272"/>
      <c r="UH47" s="272"/>
      <c r="UI47" s="272"/>
      <c r="UJ47" s="272"/>
      <c r="UK47" s="272"/>
      <c r="UL47" s="272"/>
      <c r="UM47" s="272"/>
      <c r="UN47" s="272"/>
      <c r="UO47" s="272"/>
      <c r="UP47" s="272"/>
      <c r="UQ47" s="272"/>
      <c r="UR47" s="272"/>
      <c r="US47" s="272"/>
      <c r="UT47" s="272"/>
      <c r="UU47" s="272"/>
      <c r="UV47" s="272"/>
      <c r="UW47" s="272"/>
      <c r="UX47" s="272"/>
      <c r="UY47" s="272"/>
      <c r="UZ47" s="272"/>
      <c r="VA47" s="272"/>
      <c r="VB47" s="272"/>
      <c r="VC47" s="272"/>
      <c r="VD47" s="272"/>
      <c r="VE47" s="272"/>
      <c r="VF47" s="272"/>
      <c r="VG47" s="272"/>
      <c r="VH47" s="272"/>
      <c r="VI47" s="272"/>
      <c r="VJ47" s="272"/>
      <c r="VK47" s="272"/>
      <c r="VL47" s="272"/>
      <c r="VM47" s="272"/>
      <c r="VN47" s="272"/>
      <c r="VO47" s="272"/>
      <c r="VP47" s="272"/>
      <c r="VQ47" s="272"/>
      <c r="VR47" s="272"/>
      <c r="VS47" s="272"/>
      <c r="VT47" s="272"/>
      <c r="VU47" s="272"/>
      <c r="VV47" s="272"/>
      <c r="VW47" s="272"/>
      <c r="VX47" s="272"/>
      <c r="VY47" s="272"/>
      <c r="VZ47" s="272"/>
      <c r="WA47" s="272"/>
      <c r="WB47" s="272"/>
      <c r="WC47" s="272"/>
      <c r="WD47" s="272"/>
      <c r="WE47" s="272"/>
      <c r="WF47" s="272"/>
      <c r="WG47" s="272"/>
      <c r="WH47" s="272"/>
      <c r="WI47" s="272"/>
      <c r="WJ47" s="272"/>
      <c r="WK47" s="272"/>
      <c r="WL47" s="272"/>
      <c r="WM47" s="272"/>
      <c r="WN47" s="272"/>
      <c r="WO47" s="272"/>
      <c r="WP47" s="272"/>
      <c r="WQ47" s="272"/>
      <c r="WR47" s="272"/>
      <c r="WS47" s="272"/>
      <c r="WT47" s="272"/>
      <c r="WU47" s="272"/>
      <c r="WV47" s="272"/>
      <c r="WW47" s="272"/>
      <c r="WX47" s="272"/>
      <c r="WY47" s="272"/>
      <c r="WZ47" s="272"/>
      <c r="XA47" s="272"/>
      <c r="XB47" s="272"/>
      <c r="XC47" s="272"/>
      <c r="XD47" s="272"/>
      <c r="XE47" s="272"/>
      <c r="XF47" s="272"/>
      <c r="XG47" s="272"/>
      <c r="XH47" s="272"/>
      <c r="XI47" s="272"/>
      <c r="XJ47" s="272"/>
      <c r="XK47" s="272"/>
      <c r="XL47" s="272"/>
      <c r="XM47" s="272"/>
      <c r="XN47" s="272"/>
      <c r="XO47" s="272"/>
      <c r="XP47" s="272"/>
      <c r="XQ47" s="272"/>
      <c r="XR47" s="272"/>
      <c r="XS47" s="272"/>
      <c r="XT47" s="272"/>
      <c r="XU47" s="272"/>
      <c r="XV47" s="272"/>
      <c r="XW47" s="272"/>
      <c r="XX47" s="272"/>
      <c r="XY47" s="272"/>
      <c r="XZ47" s="272"/>
      <c r="YA47" s="272"/>
      <c r="YB47" s="272"/>
      <c r="YC47" s="272"/>
      <c r="YD47" s="272"/>
      <c r="YE47" s="272"/>
      <c r="YF47" s="272"/>
      <c r="YG47" s="272"/>
      <c r="YH47" s="272"/>
      <c r="YI47" s="272"/>
      <c r="YJ47" s="272"/>
      <c r="YK47" s="272"/>
      <c r="YL47" s="272"/>
      <c r="YM47" s="272"/>
      <c r="YN47" s="272"/>
      <c r="YO47" s="272"/>
      <c r="YP47" s="272"/>
      <c r="YQ47" s="272"/>
      <c r="YR47" s="272"/>
      <c r="YS47" s="272"/>
      <c r="YT47" s="272"/>
      <c r="YU47" s="272"/>
      <c r="YV47" s="272"/>
      <c r="YW47" s="272"/>
      <c r="YX47" s="272"/>
      <c r="YY47" s="272"/>
      <c r="YZ47" s="272"/>
      <c r="ZA47" s="272"/>
      <c r="ZB47" s="272"/>
      <c r="ZC47" s="272"/>
      <c r="ZD47" s="272"/>
      <c r="ZE47" s="272"/>
      <c r="ZF47" s="272"/>
      <c r="ZG47" s="272"/>
      <c r="ZH47" s="272"/>
      <c r="ZI47" s="272"/>
      <c r="ZJ47" s="272"/>
      <c r="ZK47" s="272"/>
      <c r="ZL47" s="272"/>
      <c r="ZM47" s="272"/>
      <c r="ZN47" s="272"/>
      <c r="ZO47" s="272"/>
      <c r="ZP47" s="272"/>
      <c r="ZQ47" s="272"/>
      <c r="ZR47" s="272"/>
      <c r="ZS47" s="272"/>
      <c r="ZT47" s="272"/>
      <c r="ZU47" s="272"/>
      <c r="ZV47" s="272"/>
      <c r="ZW47" s="272"/>
      <c r="ZX47" s="272"/>
      <c r="ZY47" s="272"/>
      <c r="ZZ47" s="272"/>
      <c r="AAA47" s="272"/>
      <c r="AAB47" s="272"/>
      <c r="AAC47" s="272"/>
      <c r="AAD47" s="272"/>
      <c r="AAE47" s="272"/>
      <c r="AAF47" s="272"/>
      <c r="AAG47" s="272"/>
      <c r="AAH47" s="272"/>
      <c r="AAI47" s="272"/>
      <c r="AAJ47" s="272"/>
      <c r="AAK47" s="272"/>
      <c r="AAL47" s="272"/>
      <c r="AAM47" s="272"/>
      <c r="AAN47" s="272"/>
      <c r="AAO47" s="272"/>
      <c r="AAP47" s="272"/>
      <c r="AAQ47" s="272"/>
      <c r="AAR47" s="272"/>
      <c r="AAS47" s="272"/>
      <c r="AAT47" s="272"/>
      <c r="AAU47" s="272"/>
      <c r="AAV47" s="272"/>
      <c r="AAW47" s="272"/>
      <c r="AAX47" s="272"/>
      <c r="AAY47" s="272"/>
      <c r="AAZ47" s="272"/>
      <c r="ABA47" s="272"/>
      <c r="ABB47" s="272"/>
      <c r="ABC47" s="272"/>
      <c r="ABD47" s="272"/>
      <c r="ABE47" s="272"/>
      <c r="ABF47" s="272"/>
      <c r="ABG47" s="272"/>
      <c r="ABH47" s="272"/>
      <c r="ABI47" s="272"/>
      <c r="ABJ47" s="272"/>
      <c r="ABK47" s="272"/>
      <c r="ABL47" s="272"/>
      <c r="ABM47" s="272"/>
      <c r="ABN47" s="272"/>
      <c r="ABO47" s="272"/>
      <c r="ABP47" s="272"/>
      <c r="ABQ47" s="272"/>
      <c r="ABR47" s="272"/>
      <c r="ABS47" s="272"/>
      <c r="ABT47" s="272"/>
      <c r="ABU47" s="272"/>
      <c r="ABV47" s="272"/>
      <c r="ABW47" s="272"/>
      <c r="ABX47" s="272"/>
      <c r="ABY47" s="272"/>
      <c r="ABZ47" s="272"/>
      <c r="ACA47" s="272"/>
      <c r="ACB47" s="272"/>
      <c r="ACC47" s="272"/>
      <c r="ACD47" s="272"/>
      <c r="ACE47" s="272"/>
      <c r="ACF47" s="272"/>
      <c r="ACG47" s="272"/>
      <c r="ACH47" s="272"/>
      <c r="ACI47" s="272"/>
      <c r="ACJ47" s="272"/>
      <c r="ACK47" s="272"/>
      <c r="ACL47" s="272"/>
      <c r="ACM47" s="272"/>
      <c r="ACN47" s="272"/>
      <c r="ACO47" s="272"/>
      <c r="ACP47" s="272"/>
      <c r="ACQ47" s="272"/>
      <c r="ACR47" s="272"/>
      <c r="ACS47" s="272"/>
      <c r="ACT47" s="272"/>
      <c r="ACU47" s="272"/>
      <c r="ACV47" s="272"/>
      <c r="ACW47" s="272"/>
      <c r="ACX47" s="272"/>
      <c r="ACY47" s="272"/>
      <c r="ACZ47" s="272"/>
      <c r="ADA47" s="272"/>
      <c r="ADB47" s="272"/>
      <c r="ADC47" s="272"/>
      <c r="ADD47" s="272"/>
      <c r="ADE47" s="272"/>
      <c r="ADF47" s="272"/>
      <c r="ADG47" s="272"/>
      <c r="ADH47" s="272"/>
      <c r="ADI47" s="272"/>
      <c r="ADJ47" s="272"/>
      <c r="ADK47" s="272"/>
      <c r="ADL47" s="272"/>
      <c r="ADM47" s="272"/>
      <c r="ADN47" s="272"/>
      <c r="ADO47" s="272"/>
      <c r="ADP47" s="272"/>
      <c r="ADQ47" s="272"/>
      <c r="ADR47" s="272"/>
      <c r="ADS47" s="272"/>
      <c r="ADT47" s="272"/>
      <c r="ADU47" s="272"/>
      <c r="ADV47" s="272"/>
      <c r="ADW47" s="272"/>
      <c r="ADX47" s="272"/>
      <c r="ADY47" s="272"/>
      <c r="ADZ47" s="272"/>
      <c r="AEA47" s="272"/>
      <c r="AEB47" s="272"/>
      <c r="AEC47" s="272"/>
      <c r="AED47" s="272"/>
      <c r="AEE47" s="272"/>
      <c r="AEF47" s="272"/>
      <c r="AEG47" s="272"/>
      <c r="AEH47" s="272"/>
      <c r="AEI47" s="272"/>
      <c r="AEJ47" s="272"/>
      <c r="AEK47" s="272"/>
      <c r="AEL47" s="272"/>
      <c r="AEM47" s="272"/>
      <c r="AEN47" s="272"/>
      <c r="AEO47" s="272"/>
      <c r="AEP47" s="272"/>
      <c r="AEQ47" s="272"/>
      <c r="AER47" s="272"/>
      <c r="AES47" s="272"/>
      <c r="AET47" s="272"/>
      <c r="AEU47" s="272"/>
      <c r="AEV47" s="272"/>
      <c r="AEW47" s="272"/>
      <c r="AEX47" s="272"/>
      <c r="AEY47" s="272"/>
      <c r="AEZ47" s="272"/>
      <c r="AFA47" s="272"/>
      <c r="AFB47" s="272"/>
      <c r="AFC47" s="272"/>
      <c r="AFD47" s="272"/>
      <c r="AFE47" s="272"/>
      <c r="AFF47" s="272"/>
      <c r="AFG47" s="272"/>
      <c r="AFH47" s="272"/>
      <c r="AFI47" s="272"/>
      <c r="AFJ47" s="272"/>
      <c r="AFK47" s="272"/>
      <c r="AFL47" s="272"/>
      <c r="AFM47" s="272"/>
      <c r="AFN47" s="272"/>
      <c r="AFO47" s="272"/>
      <c r="AFP47" s="272"/>
      <c r="AFQ47" s="272"/>
      <c r="AFR47" s="272"/>
      <c r="AFS47" s="272"/>
      <c r="AFT47" s="272"/>
      <c r="AFU47" s="272"/>
      <c r="AFV47" s="272"/>
      <c r="AFW47" s="272"/>
      <c r="AFX47" s="272"/>
      <c r="AFY47" s="272"/>
      <c r="AFZ47" s="272"/>
      <c r="AGA47" s="272"/>
      <c r="AGB47" s="272"/>
      <c r="AGC47" s="272"/>
      <c r="AGD47" s="272"/>
      <c r="AGE47" s="272"/>
      <c r="AGF47" s="272"/>
      <c r="AGG47" s="272"/>
      <c r="AGH47" s="272"/>
      <c r="AGI47" s="272"/>
      <c r="AGJ47" s="272"/>
      <c r="AGK47" s="272"/>
      <c r="AGL47" s="272"/>
      <c r="AGM47" s="272"/>
      <c r="AGN47" s="272"/>
      <c r="AGO47" s="272"/>
      <c r="AGP47" s="272"/>
      <c r="AGQ47" s="272"/>
      <c r="AGR47" s="272"/>
      <c r="AGS47" s="272"/>
      <c r="AGT47" s="272"/>
      <c r="AGU47" s="272"/>
      <c r="AGV47" s="272"/>
      <c r="AGW47" s="272"/>
      <c r="AGX47" s="272"/>
      <c r="AGY47" s="272"/>
      <c r="AGZ47" s="272"/>
      <c r="AHA47" s="272"/>
      <c r="AHB47" s="272"/>
      <c r="AHC47" s="272"/>
      <c r="AHD47" s="272"/>
      <c r="AHE47" s="272"/>
      <c r="AHF47" s="272"/>
      <c r="AHG47" s="272"/>
      <c r="AHH47" s="272"/>
      <c r="AHI47" s="272"/>
      <c r="AHJ47" s="272"/>
      <c r="AHK47" s="272"/>
      <c r="AHL47" s="272"/>
      <c r="AHM47" s="272"/>
      <c r="AHN47" s="272"/>
      <c r="AHO47" s="272"/>
      <c r="AHP47" s="272"/>
      <c r="AHQ47" s="272"/>
      <c r="AHR47" s="272"/>
      <c r="AHS47" s="272"/>
      <c r="AHT47" s="272"/>
      <c r="AHU47" s="272"/>
      <c r="AHV47" s="272"/>
      <c r="AHW47" s="272"/>
      <c r="AHX47" s="272"/>
      <c r="AHY47" s="272"/>
      <c r="AHZ47" s="272"/>
      <c r="AIA47" s="272"/>
      <c r="AIB47" s="272"/>
      <c r="AIC47" s="272"/>
      <c r="AID47" s="272"/>
      <c r="AIE47" s="272"/>
      <c r="AIF47" s="272"/>
      <c r="AIG47" s="272"/>
      <c r="AIH47" s="272"/>
      <c r="AII47" s="272"/>
      <c r="AIJ47" s="272"/>
      <c r="AIK47" s="272"/>
      <c r="AIL47" s="272"/>
      <c r="AIM47" s="272"/>
      <c r="AIN47" s="272"/>
      <c r="AIO47" s="272"/>
      <c r="AIP47" s="272"/>
      <c r="AIQ47" s="272"/>
      <c r="AIR47" s="272"/>
      <c r="AIS47" s="272"/>
      <c r="AIT47" s="272"/>
      <c r="AIU47" s="272"/>
      <c r="AIV47" s="272"/>
      <c r="AIW47" s="272"/>
      <c r="AIX47" s="272"/>
      <c r="AIY47" s="272"/>
      <c r="AIZ47" s="272"/>
      <c r="AJA47" s="272"/>
      <c r="AJB47" s="272"/>
      <c r="AJC47" s="272"/>
      <c r="AJD47" s="272"/>
      <c r="AJE47" s="272"/>
      <c r="AJF47" s="272"/>
      <c r="AJG47" s="272"/>
      <c r="AJH47" s="272"/>
      <c r="AJI47" s="272"/>
      <c r="AJJ47" s="272"/>
      <c r="AJK47" s="272"/>
      <c r="AJL47" s="272"/>
      <c r="AJM47" s="272"/>
      <c r="AJN47" s="272"/>
      <c r="AJO47" s="272"/>
      <c r="AJP47" s="272"/>
      <c r="AJQ47" s="272"/>
      <c r="AJR47" s="272"/>
      <c r="AJS47" s="272"/>
      <c r="AJT47" s="272"/>
      <c r="AJU47" s="272"/>
      <c r="AJV47" s="272"/>
      <c r="AJW47" s="272"/>
      <c r="AJX47" s="272"/>
      <c r="AJY47" s="272"/>
      <c r="AJZ47" s="272"/>
      <c r="AKA47" s="272"/>
      <c r="AKB47" s="272"/>
      <c r="AKC47" s="272"/>
      <c r="AKD47" s="272"/>
      <c r="AKE47" s="272"/>
      <c r="AKF47" s="272"/>
      <c r="AKG47" s="272"/>
      <c r="AKH47" s="272"/>
      <c r="AKI47" s="272"/>
      <c r="AKJ47" s="272"/>
      <c r="AKK47" s="272"/>
      <c r="AKL47" s="272"/>
      <c r="AKM47" s="272"/>
      <c r="AKN47" s="272"/>
      <c r="AKO47" s="272"/>
      <c r="AKP47" s="272"/>
      <c r="AKQ47" s="272"/>
      <c r="AKR47" s="272"/>
      <c r="AKS47" s="272"/>
      <c r="AKT47" s="272"/>
      <c r="AKU47" s="272"/>
      <c r="AKV47" s="272"/>
      <c r="AKW47" s="272"/>
      <c r="AKX47" s="272"/>
      <c r="AKY47" s="272"/>
      <c r="AKZ47" s="272"/>
      <c r="ALA47" s="272"/>
      <c r="ALB47" s="272"/>
      <c r="ALC47" s="272"/>
      <c r="ALD47" s="272"/>
      <c r="ALE47" s="272"/>
      <c r="ALF47" s="272"/>
      <c r="ALG47" s="272"/>
      <c r="ALH47" s="272"/>
      <c r="ALI47" s="272"/>
      <c r="ALJ47" s="272"/>
      <c r="ALK47" s="272"/>
      <c r="ALL47" s="272"/>
      <c r="ALM47" s="272"/>
      <c r="ALN47" s="272"/>
      <c r="ALO47" s="272"/>
      <c r="ALP47" s="272"/>
      <c r="ALQ47" s="272"/>
      <c r="ALR47" s="272"/>
      <c r="ALS47" s="272"/>
      <c r="ALT47" s="272"/>
      <c r="ALU47" s="272"/>
      <c r="ALV47" s="272"/>
      <c r="ALW47" s="272"/>
      <c r="ALX47" s="272"/>
      <c r="ALY47" s="272"/>
      <c r="ALZ47" s="272"/>
      <c r="AMA47" s="272"/>
      <c r="AMB47" s="272"/>
      <c r="AMC47" s="272"/>
      <c r="AMD47" s="272"/>
      <c r="AME47" s="272"/>
      <c r="AMF47" s="272"/>
      <c r="AMG47" s="272"/>
      <c r="AMH47" s="272"/>
      <c r="AMI47" s="272"/>
      <c r="AMJ47" s="272"/>
    </row>
    <row r="48" spans="1:1024" s="58" customFormat="1" hidden="1">
      <c r="A48" s="268"/>
      <c r="B48" s="269"/>
      <c r="C48" s="48" t="s">
        <v>23</v>
      </c>
      <c r="D48" s="49">
        <f>D40</f>
        <v>3182.1</v>
      </c>
      <c r="E48" s="49">
        <f>E40</f>
        <v>3182.1</v>
      </c>
      <c r="F48" s="49">
        <f>F40</f>
        <v>3182.1</v>
      </c>
      <c r="G48" s="49">
        <f>G40</f>
        <v>0</v>
      </c>
      <c r="H48" s="49">
        <f>H40</f>
        <v>0</v>
      </c>
      <c r="I48" s="50">
        <f>H48/D48*100</f>
        <v>0</v>
      </c>
      <c r="J48" s="50"/>
      <c r="K48" s="50"/>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72"/>
      <c r="CZ48" s="272"/>
      <c r="DA48" s="272"/>
      <c r="DB48" s="272"/>
      <c r="DC48" s="272"/>
      <c r="DD48" s="272"/>
      <c r="DE48" s="272"/>
      <c r="DF48" s="272"/>
      <c r="DG48" s="272"/>
      <c r="DH48" s="272"/>
      <c r="DI48" s="272"/>
      <c r="DJ48" s="272"/>
      <c r="DK48" s="272"/>
      <c r="DL48" s="272"/>
      <c r="DM48" s="272"/>
      <c r="DN48" s="272"/>
      <c r="DO48" s="272"/>
      <c r="DP48" s="272"/>
      <c r="DQ48" s="272"/>
      <c r="DR48" s="272"/>
      <c r="DS48" s="272"/>
      <c r="DT48" s="272"/>
      <c r="DU48" s="272"/>
      <c r="DV48" s="272"/>
      <c r="DW48" s="272"/>
      <c r="DX48" s="272"/>
      <c r="DY48" s="272"/>
      <c r="DZ48" s="272"/>
      <c r="EA48" s="272"/>
      <c r="EB48" s="272"/>
      <c r="EC48" s="272"/>
      <c r="ED48" s="272"/>
      <c r="EE48" s="272"/>
      <c r="EF48" s="272"/>
      <c r="EG48" s="272"/>
      <c r="EH48" s="272"/>
      <c r="EI48" s="272"/>
      <c r="EJ48" s="272"/>
      <c r="EK48" s="272"/>
      <c r="EL48" s="272"/>
      <c r="EM48" s="272"/>
      <c r="EN48" s="272"/>
      <c r="EO48" s="272"/>
      <c r="EP48" s="272"/>
      <c r="EQ48" s="272"/>
      <c r="ER48" s="272"/>
      <c r="ES48" s="272"/>
      <c r="ET48" s="272"/>
      <c r="EU48" s="272"/>
      <c r="EV48" s="272"/>
      <c r="EW48" s="272"/>
      <c r="EX48" s="272"/>
      <c r="EY48" s="272"/>
      <c r="EZ48" s="272"/>
      <c r="FA48" s="272"/>
      <c r="FB48" s="272"/>
      <c r="FC48" s="272"/>
      <c r="FD48" s="272"/>
      <c r="FE48" s="272"/>
      <c r="FF48" s="272"/>
      <c r="FG48" s="272"/>
      <c r="FH48" s="272"/>
      <c r="FI48" s="272"/>
      <c r="FJ48" s="272"/>
      <c r="FK48" s="272"/>
      <c r="FL48" s="272"/>
      <c r="FM48" s="272"/>
      <c r="FN48" s="272"/>
      <c r="FO48" s="272"/>
      <c r="FP48" s="272"/>
      <c r="FQ48" s="272"/>
      <c r="FR48" s="272"/>
      <c r="FS48" s="272"/>
      <c r="FT48" s="272"/>
      <c r="FU48" s="272"/>
      <c r="FV48" s="272"/>
      <c r="FW48" s="272"/>
      <c r="FX48" s="272"/>
      <c r="FY48" s="272"/>
      <c r="FZ48" s="272"/>
      <c r="GA48" s="272"/>
      <c r="GB48" s="272"/>
      <c r="GC48" s="272"/>
      <c r="GD48" s="272"/>
      <c r="GE48" s="272"/>
      <c r="GF48" s="272"/>
      <c r="GG48" s="272"/>
      <c r="GH48" s="272"/>
      <c r="GI48" s="272"/>
      <c r="GJ48" s="272"/>
      <c r="GK48" s="272"/>
      <c r="GL48" s="272"/>
      <c r="GM48" s="272"/>
      <c r="GN48" s="272"/>
      <c r="GO48" s="272"/>
      <c r="GP48" s="272"/>
      <c r="GQ48" s="272"/>
      <c r="GR48" s="272"/>
      <c r="GS48" s="272"/>
      <c r="GT48" s="272"/>
      <c r="GU48" s="272"/>
      <c r="GV48" s="272"/>
      <c r="GW48" s="272"/>
      <c r="GX48" s="272"/>
      <c r="GY48" s="272"/>
      <c r="GZ48" s="272"/>
      <c r="HA48" s="272"/>
      <c r="HB48" s="272"/>
      <c r="HC48" s="272"/>
      <c r="HD48" s="272"/>
      <c r="HE48" s="272"/>
      <c r="HF48" s="272"/>
      <c r="HG48" s="272"/>
      <c r="HH48" s="272"/>
      <c r="HI48" s="272"/>
      <c r="HJ48" s="272"/>
      <c r="HK48" s="272"/>
      <c r="HL48" s="272"/>
      <c r="HM48" s="272"/>
      <c r="HN48" s="272"/>
      <c r="HO48" s="272"/>
      <c r="HP48" s="272"/>
      <c r="HQ48" s="272"/>
      <c r="HR48" s="272"/>
      <c r="HS48" s="272"/>
      <c r="HT48" s="272"/>
      <c r="HU48" s="272"/>
      <c r="HV48" s="272"/>
      <c r="HW48" s="272"/>
      <c r="HX48" s="272"/>
      <c r="HY48" s="272"/>
      <c r="HZ48" s="272"/>
      <c r="IA48" s="272"/>
      <c r="IB48" s="272"/>
      <c r="IC48" s="272"/>
      <c r="ID48" s="272"/>
      <c r="IE48" s="272"/>
      <c r="IF48" s="272"/>
      <c r="IG48" s="272"/>
      <c r="IH48" s="272"/>
      <c r="II48" s="272"/>
      <c r="IJ48" s="272"/>
      <c r="IK48" s="272"/>
      <c r="IL48" s="272"/>
      <c r="IM48" s="272"/>
      <c r="IN48" s="272"/>
      <c r="IO48" s="272"/>
      <c r="IP48" s="272"/>
      <c r="IQ48" s="272"/>
      <c r="IR48" s="272"/>
      <c r="IS48" s="272"/>
      <c r="IT48" s="272"/>
      <c r="IU48" s="272"/>
      <c r="IV48" s="272"/>
      <c r="IW48" s="272"/>
      <c r="IX48" s="272"/>
      <c r="IY48" s="272"/>
      <c r="IZ48" s="272"/>
      <c r="JA48" s="272"/>
      <c r="JB48" s="272"/>
      <c r="JC48" s="272"/>
      <c r="JD48" s="272"/>
      <c r="JE48" s="272"/>
      <c r="JF48" s="272"/>
      <c r="JG48" s="272"/>
      <c r="JH48" s="272"/>
      <c r="JI48" s="272"/>
      <c r="JJ48" s="272"/>
      <c r="JK48" s="272"/>
      <c r="JL48" s="272"/>
      <c r="JM48" s="272"/>
      <c r="JN48" s="272"/>
      <c r="JO48" s="272"/>
      <c r="JP48" s="272"/>
      <c r="JQ48" s="272"/>
      <c r="JR48" s="272"/>
      <c r="JS48" s="272"/>
      <c r="JT48" s="272"/>
      <c r="JU48" s="272"/>
      <c r="JV48" s="272"/>
      <c r="JW48" s="272"/>
      <c r="JX48" s="272"/>
      <c r="JY48" s="272"/>
      <c r="JZ48" s="272"/>
      <c r="KA48" s="272"/>
      <c r="KB48" s="272"/>
      <c r="KC48" s="272"/>
      <c r="KD48" s="272"/>
      <c r="KE48" s="272"/>
      <c r="KF48" s="272"/>
      <c r="KG48" s="272"/>
      <c r="KH48" s="272"/>
      <c r="KI48" s="272"/>
      <c r="KJ48" s="272"/>
      <c r="KK48" s="272"/>
      <c r="KL48" s="272"/>
      <c r="KM48" s="272"/>
      <c r="KN48" s="272"/>
      <c r="KO48" s="272"/>
      <c r="KP48" s="272"/>
      <c r="KQ48" s="272"/>
      <c r="KR48" s="272"/>
      <c r="KS48" s="272"/>
      <c r="KT48" s="272"/>
      <c r="KU48" s="272"/>
      <c r="KV48" s="272"/>
      <c r="KW48" s="272"/>
      <c r="KX48" s="272"/>
      <c r="KY48" s="272"/>
      <c r="KZ48" s="272"/>
      <c r="LA48" s="272"/>
      <c r="LB48" s="272"/>
      <c r="LC48" s="272"/>
      <c r="LD48" s="272"/>
      <c r="LE48" s="272"/>
      <c r="LF48" s="272"/>
      <c r="LG48" s="272"/>
      <c r="LH48" s="272"/>
      <c r="LI48" s="272"/>
      <c r="LJ48" s="272"/>
      <c r="LK48" s="272"/>
      <c r="LL48" s="272"/>
      <c r="LM48" s="272"/>
      <c r="LN48" s="272"/>
      <c r="LO48" s="272"/>
      <c r="LP48" s="272"/>
      <c r="LQ48" s="272"/>
      <c r="LR48" s="272"/>
      <c r="LS48" s="272"/>
      <c r="LT48" s="272"/>
      <c r="LU48" s="272"/>
      <c r="LV48" s="272"/>
      <c r="LW48" s="272"/>
      <c r="LX48" s="272"/>
      <c r="LY48" s="272"/>
      <c r="LZ48" s="272"/>
      <c r="MA48" s="272"/>
      <c r="MB48" s="272"/>
      <c r="MC48" s="272"/>
      <c r="MD48" s="272"/>
      <c r="ME48" s="272"/>
      <c r="MF48" s="272"/>
      <c r="MG48" s="272"/>
      <c r="MH48" s="272"/>
      <c r="MI48" s="272"/>
      <c r="MJ48" s="272"/>
      <c r="MK48" s="272"/>
      <c r="ML48" s="272"/>
      <c r="MM48" s="272"/>
      <c r="MN48" s="272"/>
      <c r="MO48" s="272"/>
      <c r="MP48" s="272"/>
      <c r="MQ48" s="272"/>
      <c r="MR48" s="272"/>
      <c r="MS48" s="272"/>
      <c r="MT48" s="272"/>
      <c r="MU48" s="272"/>
      <c r="MV48" s="272"/>
      <c r="MW48" s="272"/>
      <c r="MX48" s="272"/>
      <c r="MY48" s="272"/>
      <c r="MZ48" s="272"/>
      <c r="NA48" s="272"/>
      <c r="NB48" s="272"/>
      <c r="NC48" s="272"/>
      <c r="ND48" s="272"/>
      <c r="NE48" s="272"/>
      <c r="NF48" s="272"/>
      <c r="NG48" s="272"/>
      <c r="NH48" s="272"/>
      <c r="NI48" s="272"/>
      <c r="NJ48" s="272"/>
      <c r="NK48" s="272"/>
      <c r="NL48" s="272"/>
      <c r="NM48" s="272"/>
      <c r="NN48" s="272"/>
      <c r="NO48" s="272"/>
      <c r="NP48" s="272"/>
      <c r="NQ48" s="272"/>
      <c r="NR48" s="272"/>
      <c r="NS48" s="272"/>
      <c r="NT48" s="272"/>
      <c r="NU48" s="272"/>
      <c r="NV48" s="272"/>
      <c r="NW48" s="272"/>
      <c r="NX48" s="272"/>
      <c r="NY48" s="272"/>
      <c r="NZ48" s="272"/>
      <c r="OA48" s="272"/>
      <c r="OB48" s="272"/>
      <c r="OC48" s="272"/>
      <c r="OD48" s="272"/>
      <c r="OE48" s="272"/>
      <c r="OF48" s="272"/>
      <c r="OG48" s="272"/>
      <c r="OH48" s="272"/>
      <c r="OI48" s="272"/>
      <c r="OJ48" s="272"/>
      <c r="OK48" s="272"/>
      <c r="OL48" s="272"/>
      <c r="OM48" s="272"/>
      <c r="ON48" s="272"/>
      <c r="OO48" s="272"/>
      <c r="OP48" s="272"/>
      <c r="OQ48" s="272"/>
      <c r="OR48" s="272"/>
      <c r="OS48" s="272"/>
      <c r="OT48" s="272"/>
      <c r="OU48" s="272"/>
      <c r="OV48" s="272"/>
      <c r="OW48" s="272"/>
      <c r="OX48" s="272"/>
      <c r="OY48" s="272"/>
      <c r="OZ48" s="272"/>
      <c r="PA48" s="272"/>
      <c r="PB48" s="272"/>
      <c r="PC48" s="272"/>
      <c r="PD48" s="272"/>
      <c r="PE48" s="272"/>
      <c r="PF48" s="272"/>
      <c r="PG48" s="272"/>
      <c r="PH48" s="272"/>
      <c r="PI48" s="272"/>
      <c r="PJ48" s="272"/>
      <c r="PK48" s="272"/>
      <c r="PL48" s="272"/>
      <c r="PM48" s="272"/>
      <c r="PN48" s="272"/>
      <c r="PO48" s="272"/>
      <c r="PP48" s="272"/>
      <c r="PQ48" s="272"/>
      <c r="PR48" s="272"/>
      <c r="PS48" s="272"/>
      <c r="PT48" s="272"/>
      <c r="PU48" s="272"/>
      <c r="PV48" s="272"/>
      <c r="PW48" s="272"/>
      <c r="PX48" s="272"/>
      <c r="PY48" s="272"/>
      <c r="PZ48" s="272"/>
      <c r="QA48" s="272"/>
      <c r="QB48" s="272"/>
      <c r="QC48" s="272"/>
      <c r="QD48" s="272"/>
      <c r="QE48" s="272"/>
      <c r="QF48" s="272"/>
      <c r="QG48" s="272"/>
      <c r="QH48" s="272"/>
      <c r="QI48" s="272"/>
      <c r="QJ48" s="272"/>
      <c r="QK48" s="272"/>
      <c r="QL48" s="272"/>
      <c r="QM48" s="272"/>
      <c r="QN48" s="272"/>
      <c r="QO48" s="272"/>
      <c r="QP48" s="272"/>
      <c r="QQ48" s="272"/>
      <c r="QR48" s="272"/>
      <c r="QS48" s="272"/>
      <c r="QT48" s="272"/>
      <c r="QU48" s="272"/>
      <c r="QV48" s="272"/>
      <c r="QW48" s="272"/>
      <c r="QX48" s="272"/>
      <c r="QY48" s="272"/>
      <c r="QZ48" s="272"/>
      <c r="RA48" s="272"/>
      <c r="RB48" s="272"/>
      <c r="RC48" s="272"/>
      <c r="RD48" s="272"/>
      <c r="RE48" s="272"/>
      <c r="RF48" s="272"/>
      <c r="RG48" s="272"/>
      <c r="RH48" s="272"/>
      <c r="RI48" s="272"/>
      <c r="RJ48" s="272"/>
      <c r="RK48" s="272"/>
      <c r="RL48" s="272"/>
      <c r="RM48" s="272"/>
      <c r="RN48" s="272"/>
      <c r="RO48" s="272"/>
      <c r="RP48" s="272"/>
      <c r="RQ48" s="272"/>
      <c r="RR48" s="272"/>
      <c r="RS48" s="272"/>
      <c r="RT48" s="272"/>
      <c r="RU48" s="272"/>
      <c r="RV48" s="272"/>
      <c r="RW48" s="272"/>
      <c r="RX48" s="272"/>
      <c r="RY48" s="272"/>
      <c r="RZ48" s="272"/>
      <c r="SA48" s="272"/>
      <c r="SB48" s="272"/>
      <c r="SC48" s="272"/>
      <c r="SD48" s="272"/>
      <c r="SE48" s="272"/>
      <c r="SF48" s="272"/>
      <c r="SG48" s="272"/>
      <c r="SH48" s="272"/>
      <c r="SI48" s="272"/>
      <c r="SJ48" s="272"/>
      <c r="SK48" s="272"/>
      <c r="SL48" s="272"/>
      <c r="SM48" s="272"/>
      <c r="SN48" s="272"/>
      <c r="SO48" s="272"/>
      <c r="SP48" s="272"/>
      <c r="SQ48" s="272"/>
      <c r="SR48" s="272"/>
      <c r="SS48" s="272"/>
      <c r="ST48" s="272"/>
      <c r="SU48" s="272"/>
      <c r="SV48" s="272"/>
      <c r="SW48" s="272"/>
      <c r="SX48" s="272"/>
      <c r="SY48" s="272"/>
      <c r="SZ48" s="272"/>
      <c r="TA48" s="272"/>
      <c r="TB48" s="272"/>
      <c r="TC48" s="272"/>
      <c r="TD48" s="272"/>
      <c r="TE48" s="272"/>
      <c r="TF48" s="272"/>
      <c r="TG48" s="272"/>
      <c r="TH48" s="272"/>
      <c r="TI48" s="272"/>
      <c r="TJ48" s="272"/>
      <c r="TK48" s="272"/>
      <c r="TL48" s="272"/>
      <c r="TM48" s="272"/>
      <c r="TN48" s="272"/>
      <c r="TO48" s="272"/>
      <c r="TP48" s="272"/>
      <c r="TQ48" s="272"/>
      <c r="TR48" s="272"/>
      <c r="TS48" s="272"/>
      <c r="TT48" s="272"/>
      <c r="TU48" s="272"/>
      <c r="TV48" s="272"/>
      <c r="TW48" s="272"/>
      <c r="TX48" s="272"/>
      <c r="TY48" s="272"/>
      <c r="TZ48" s="272"/>
      <c r="UA48" s="272"/>
      <c r="UB48" s="272"/>
      <c r="UC48" s="272"/>
      <c r="UD48" s="272"/>
      <c r="UE48" s="272"/>
      <c r="UF48" s="272"/>
      <c r="UG48" s="272"/>
      <c r="UH48" s="272"/>
      <c r="UI48" s="272"/>
      <c r="UJ48" s="272"/>
      <c r="UK48" s="272"/>
      <c r="UL48" s="272"/>
      <c r="UM48" s="272"/>
      <c r="UN48" s="272"/>
      <c r="UO48" s="272"/>
      <c r="UP48" s="272"/>
      <c r="UQ48" s="272"/>
      <c r="UR48" s="272"/>
      <c r="US48" s="272"/>
      <c r="UT48" s="272"/>
      <c r="UU48" s="272"/>
      <c r="UV48" s="272"/>
      <c r="UW48" s="272"/>
      <c r="UX48" s="272"/>
      <c r="UY48" s="272"/>
      <c r="UZ48" s="272"/>
      <c r="VA48" s="272"/>
      <c r="VB48" s="272"/>
      <c r="VC48" s="272"/>
      <c r="VD48" s="272"/>
      <c r="VE48" s="272"/>
      <c r="VF48" s="272"/>
      <c r="VG48" s="272"/>
      <c r="VH48" s="272"/>
      <c r="VI48" s="272"/>
      <c r="VJ48" s="272"/>
      <c r="VK48" s="272"/>
      <c r="VL48" s="272"/>
      <c r="VM48" s="272"/>
      <c r="VN48" s="272"/>
      <c r="VO48" s="272"/>
      <c r="VP48" s="272"/>
      <c r="VQ48" s="272"/>
      <c r="VR48" s="272"/>
      <c r="VS48" s="272"/>
      <c r="VT48" s="272"/>
      <c r="VU48" s="272"/>
      <c r="VV48" s="272"/>
      <c r="VW48" s="272"/>
      <c r="VX48" s="272"/>
      <c r="VY48" s="272"/>
      <c r="VZ48" s="272"/>
      <c r="WA48" s="272"/>
      <c r="WB48" s="272"/>
      <c r="WC48" s="272"/>
      <c r="WD48" s="272"/>
      <c r="WE48" s="272"/>
      <c r="WF48" s="272"/>
      <c r="WG48" s="272"/>
      <c r="WH48" s="272"/>
      <c r="WI48" s="272"/>
      <c r="WJ48" s="272"/>
      <c r="WK48" s="272"/>
      <c r="WL48" s="272"/>
      <c r="WM48" s="272"/>
      <c r="WN48" s="272"/>
      <c r="WO48" s="272"/>
      <c r="WP48" s="272"/>
      <c r="WQ48" s="272"/>
      <c r="WR48" s="272"/>
      <c r="WS48" s="272"/>
      <c r="WT48" s="272"/>
      <c r="WU48" s="272"/>
      <c r="WV48" s="272"/>
      <c r="WW48" s="272"/>
      <c r="WX48" s="272"/>
      <c r="WY48" s="272"/>
      <c r="WZ48" s="272"/>
      <c r="XA48" s="272"/>
      <c r="XB48" s="272"/>
      <c r="XC48" s="272"/>
      <c r="XD48" s="272"/>
      <c r="XE48" s="272"/>
      <c r="XF48" s="272"/>
      <c r="XG48" s="272"/>
      <c r="XH48" s="272"/>
      <c r="XI48" s="272"/>
      <c r="XJ48" s="272"/>
      <c r="XK48" s="272"/>
      <c r="XL48" s="272"/>
      <c r="XM48" s="272"/>
      <c r="XN48" s="272"/>
      <c r="XO48" s="272"/>
      <c r="XP48" s="272"/>
      <c r="XQ48" s="272"/>
      <c r="XR48" s="272"/>
      <c r="XS48" s="272"/>
      <c r="XT48" s="272"/>
      <c r="XU48" s="272"/>
      <c r="XV48" s="272"/>
      <c r="XW48" s="272"/>
      <c r="XX48" s="272"/>
      <c r="XY48" s="272"/>
      <c r="XZ48" s="272"/>
      <c r="YA48" s="272"/>
      <c r="YB48" s="272"/>
      <c r="YC48" s="272"/>
      <c r="YD48" s="272"/>
      <c r="YE48" s="272"/>
      <c r="YF48" s="272"/>
      <c r="YG48" s="272"/>
      <c r="YH48" s="272"/>
      <c r="YI48" s="272"/>
      <c r="YJ48" s="272"/>
      <c r="YK48" s="272"/>
      <c r="YL48" s="272"/>
      <c r="YM48" s="272"/>
      <c r="YN48" s="272"/>
      <c r="YO48" s="272"/>
      <c r="YP48" s="272"/>
      <c r="YQ48" s="272"/>
      <c r="YR48" s="272"/>
      <c r="YS48" s="272"/>
      <c r="YT48" s="272"/>
      <c r="YU48" s="272"/>
      <c r="YV48" s="272"/>
      <c r="YW48" s="272"/>
      <c r="YX48" s="272"/>
      <c r="YY48" s="272"/>
      <c r="YZ48" s="272"/>
      <c r="ZA48" s="272"/>
      <c r="ZB48" s="272"/>
      <c r="ZC48" s="272"/>
      <c r="ZD48" s="272"/>
      <c r="ZE48" s="272"/>
      <c r="ZF48" s="272"/>
      <c r="ZG48" s="272"/>
      <c r="ZH48" s="272"/>
      <c r="ZI48" s="272"/>
      <c r="ZJ48" s="272"/>
      <c r="ZK48" s="272"/>
      <c r="ZL48" s="272"/>
      <c r="ZM48" s="272"/>
      <c r="ZN48" s="272"/>
      <c r="ZO48" s="272"/>
      <c r="ZP48" s="272"/>
      <c r="ZQ48" s="272"/>
      <c r="ZR48" s="272"/>
      <c r="ZS48" s="272"/>
      <c r="ZT48" s="272"/>
      <c r="ZU48" s="272"/>
      <c r="ZV48" s="272"/>
      <c r="ZW48" s="272"/>
      <c r="ZX48" s="272"/>
      <c r="ZY48" s="272"/>
      <c r="ZZ48" s="272"/>
      <c r="AAA48" s="272"/>
      <c r="AAB48" s="272"/>
      <c r="AAC48" s="272"/>
      <c r="AAD48" s="272"/>
      <c r="AAE48" s="272"/>
      <c r="AAF48" s="272"/>
      <c r="AAG48" s="272"/>
      <c r="AAH48" s="272"/>
      <c r="AAI48" s="272"/>
      <c r="AAJ48" s="272"/>
      <c r="AAK48" s="272"/>
      <c r="AAL48" s="272"/>
      <c r="AAM48" s="272"/>
      <c r="AAN48" s="272"/>
      <c r="AAO48" s="272"/>
      <c r="AAP48" s="272"/>
      <c r="AAQ48" s="272"/>
      <c r="AAR48" s="272"/>
      <c r="AAS48" s="272"/>
      <c r="AAT48" s="272"/>
      <c r="AAU48" s="272"/>
      <c r="AAV48" s="272"/>
      <c r="AAW48" s="272"/>
      <c r="AAX48" s="272"/>
      <c r="AAY48" s="272"/>
      <c r="AAZ48" s="272"/>
      <c r="ABA48" s="272"/>
      <c r="ABB48" s="272"/>
      <c r="ABC48" s="272"/>
      <c r="ABD48" s="272"/>
      <c r="ABE48" s="272"/>
      <c r="ABF48" s="272"/>
      <c r="ABG48" s="272"/>
      <c r="ABH48" s="272"/>
      <c r="ABI48" s="272"/>
      <c r="ABJ48" s="272"/>
      <c r="ABK48" s="272"/>
      <c r="ABL48" s="272"/>
      <c r="ABM48" s="272"/>
      <c r="ABN48" s="272"/>
      <c r="ABO48" s="272"/>
      <c r="ABP48" s="272"/>
      <c r="ABQ48" s="272"/>
      <c r="ABR48" s="272"/>
      <c r="ABS48" s="272"/>
      <c r="ABT48" s="272"/>
      <c r="ABU48" s="272"/>
      <c r="ABV48" s="272"/>
      <c r="ABW48" s="272"/>
      <c r="ABX48" s="272"/>
      <c r="ABY48" s="272"/>
      <c r="ABZ48" s="272"/>
      <c r="ACA48" s="272"/>
      <c r="ACB48" s="272"/>
      <c r="ACC48" s="272"/>
      <c r="ACD48" s="272"/>
      <c r="ACE48" s="272"/>
      <c r="ACF48" s="272"/>
      <c r="ACG48" s="272"/>
      <c r="ACH48" s="272"/>
      <c r="ACI48" s="272"/>
      <c r="ACJ48" s="272"/>
      <c r="ACK48" s="272"/>
      <c r="ACL48" s="272"/>
      <c r="ACM48" s="272"/>
      <c r="ACN48" s="272"/>
      <c r="ACO48" s="272"/>
      <c r="ACP48" s="272"/>
      <c r="ACQ48" s="272"/>
      <c r="ACR48" s="272"/>
      <c r="ACS48" s="272"/>
      <c r="ACT48" s="272"/>
      <c r="ACU48" s="272"/>
      <c r="ACV48" s="272"/>
      <c r="ACW48" s="272"/>
      <c r="ACX48" s="272"/>
      <c r="ACY48" s="272"/>
      <c r="ACZ48" s="272"/>
      <c r="ADA48" s="272"/>
      <c r="ADB48" s="272"/>
      <c r="ADC48" s="272"/>
      <c r="ADD48" s="272"/>
      <c r="ADE48" s="272"/>
      <c r="ADF48" s="272"/>
      <c r="ADG48" s="272"/>
      <c r="ADH48" s="272"/>
      <c r="ADI48" s="272"/>
      <c r="ADJ48" s="272"/>
      <c r="ADK48" s="272"/>
      <c r="ADL48" s="272"/>
      <c r="ADM48" s="272"/>
      <c r="ADN48" s="272"/>
      <c r="ADO48" s="272"/>
      <c r="ADP48" s="272"/>
      <c r="ADQ48" s="272"/>
      <c r="ADR48" s="272"/>
      <c r="ADS48" s="272"/>
      <c r="ADT48" s="272"/>
      <c r="ADU48" s="272"/>
      <c r="ADV48" s="272"/>
      <c r="ADW48" s="272"/>
      <c r="ADX48" s="272"/>
      <c r="ADY48" s="272"/>
      <c r="ADZ48" s="272"/>
      <c r="AEA48" s="272"/>
      <c r="AEB48" s="272"/>
      <c r="AEC48" s="272"/>
      <c r="AED48" s="272"/>
      <c r="AEE48" s="272"/>
      <c r="AEF48" s="272"/>
      <c r="AEG48" s="272"/>
      <c r="AEH48" s="272"/>
      <c r="AEI48" s="272"/>
      <c r="AEJ48" s="272"/>
      <c r="AEK48" s="272"/>
      <c r="AEL48" s="272"/>
      <c r="AEM48" s="272"/>
      <c r="AEN48" s="272"/>
      <c r="AEO48" s="272"/>
      <c r="AEP48" s="272"/>
      <c r="AEQ48" s="272"/>
      <c r="AER48" s="272"/>
      <c r="AES48" s="272"/>
      <c r="AET48" s="272"/>
      <c r="AEU48" s="272"/>
      <c r="AEV48" s="272"/>
      <c r="AEW48" s="272"/>
      <c r="AEX48" s="272"/>
      <c r="AEY48" s="272"/>
      <c r="AEZ48" s="272"/>
      <c r="AFA48" s="272"/>
      <c r="AFB48" s="272"/>
      <c r="AFC48" s="272"/>
      <c r="AFD48" s="272"/>
      <c r="AFE48" s="272"/>
      <c r="AFF48" s="272"/>
      <c r="AFG48" s="272"/>
      <c r="AFH48" s="272"/>
      <c r="AFI48" s="272"/>
      <c r="AFJ48" s="272"/>
      <c r="AFK48" s="272"/>
      <c r="AFL48" s="272"/>
      <c r="AFM48" s="272"/>
      <c r="AFN48" s="272"/>
      <c r="AFO48" s="272"/>
      <c r="AFP48" s="272"/>
      <c r="AFQ48" s="272"/>
      <c r="AFR48" s="272"/>
      <c r="AFS48" s="272"/>
      <c r="AFT48" s="272"/>
      <c r="AFU48" s="272"/>
      <c r="AFV48" s="272"/>
      <c r="AFW48" s="272"/>
      <c r="AFX48" s="272"/>
      <c r="AFY48" s="272"/>
      <c r="AFZ48" s="272"/>
      <c r="AGA48" s="272"/>
      <c r="AGB48" s="272"/>
      <c r="AGC48" s="272"/>
      <c r="AGD48" s="272"/>
      <c r="AGE48" s="272"/>
      <c r="AGF48" s="272"/>
      <c r="AGG48" s="272"/>
      <c r="AGH48" s="272"/>
      <c r="AGI48" s="272"/>
      <c r="AGJ48" s="272"/>
      <c r="AGK48" s="272"/>
      <c r="AGL48" s="272"/>
      <c r="AGM48" s="272"/>
      <c r="AGN48" s="272"/>
      <c r="AGO48" s="272"/>
      <c r="AGP48" s="272"/>
      <c r="AGQ48" s="272"/>
      <c r="AGR48" s="272"/>
      <c r="AGS48" s="272"/>
      <c r="AGT48" s="272"/>
      <c r="AGU48" s="272"/>
      <c r="AGV48" s="272"/>
      <c r="AGW48" s="272"/>
      <c r="AGX48" s="272"/>
      <c r="AGY48" s="272"/>
      <c r="AGZ48" s="272"/>
      <c r="AHA48" s="272"/>
      <c r="AHB48" s="272"/>
      <c r="AHC48" s="272"/>
      <c r="AHD48" s="272"/>
      <c r="AHE48" s="272"/>
      <c r="AHF48" s="272"/>
      <c r="AHG48" s="272"/>
      <c r="AHH48" s="272"/>
      <c r="AHI48" s="272"/>
      <c r="AHJ48" s="272"/>
      <c r="AHK48" s="272"/>
      <c r="AHL48" s="272"/>
      <c r="AHM48" s="272"/>
      <c r="AHN48" s="272"/>
      <c r="AHO48" s="272"/>
      <c r="AHP48" s="272"/>
      <c r="AHQ48" s="272"/>
      <c r="AHR48" s="272"/>
      <c r="AHS48" s="272"/>
      <c r="AHT48" s="272"/>
      <c r="AHU48" s="272"/>
      <c r="AHV48" s="272"/>
      <c r="AHW48" s="272"/>
      <c r="AHX48" s="272"/>
      <c r="AHY48" s="272"/>
      <c r="AHZ48" s="272"/>
      <c r="AIA48" s="272"/>
      <c r="AIB48" s="272"/>
      <c r="AIC48" s="272"/>
      <c r="AID48" s="272"/>
      <c r="AIE48" s="272"/>
      <c r="AIF48" s="272"/>
      <c r="AIG48" s="272"/>
      <c r="AIH48" s="272"/>
      <c r="AII48" s="272"/>
      <c r="AIJ48" s="272"/>
      <c r="AIK48" s="272"/>
      <c r="AIL48" s="272"/>
      <c r="AIM48" s="272"/>
      <c r="AIN48" s="272"/>
      <c r="AIO48" s="272"/>
      <c r="AIP48" s="272"/>
      <c r="AIQ48" s="272"/>
      <c r="AIR48" s="272"/>
      <c r="AIS48" s="272"/>
      <c r="AIT48" s="272"/>
      <c r="AIU48" s="272"/>
      <c r="AIV48" s="272"/>
      <c r="AIW48" s="272"/>
      <c r="AIX48" s="272"/>
      <c r="AIY48" s="272"/>
      <c r="AIZ48" s="272"/>
      <c r="AJA48" s="272"/>
      <c r="AJB48" s="272"/>
      <c r="AJC48" s="272"/>
      <c r="AJD48" s="272"/>
      <c r="AJE48" s="272"/>
      <c r="AJF48" s="272"/>
      <c r="AJG48" s="272"/>
      <c r="AJH48" s="272"/>
      <c r="AJI48" s="272"/>
      <c r="AJJ48" s="272"/>
      <c r="AJK48" s="272"/>
      <c r="AJL48" s="272"/>
      <c r="AJM48" s="272"/>
      <c r="AJN48" s="272"/>
      <c r="AJO48" s="272"/>
      <c r="AJP48" s="272"/>
      <c r="AJQ48" s="272"/>
      <c r="AJR48" s="272"/>
      <c r="AJS48" s="272"/>
      <c r="AJT48" s="272"/>
      <c r="AJU48" s="272"/>
      <c r="AJV48" s="272"/>
      <c r="AJW48" s="272"/>
      <c r="AJX48" s="272"/>
      <c r="AJY48" s="272"/>
      <c r="AJZ48" s="272"/>
      <c r="AKA48" s="272"/>
      <c r="AKB48" s="272"/>
      <c r="AKC48" s="272"/>
      <c r="AKD48" s="272"/>
      <c r="AKE48" s="272"/>
      <c r="AKF48" s="272"/>
      <c r="AKG48" s="272"/>
      <c r="AKH48" s="272"/>
      <c r="AKI48" s="272"/>
      <c r="AKJ48" s="272"/>
      <c r="AKK48" s="272"/>
      <c r="AKL48" s="272"/>
      <c r="AKM48" s="272"/>
      <c r="AKN48" s="272"/>
      <c r="AKO48" s="272"/>
      <c r="AKP48" s="272"/>
      <c r="AKQ48" s="272"/>
      <c r="AKR48" s="272"/>
      <c r="AKS48" s="272"/>
      <c r="AKT48" s="272"/>
      <c r="AKU48" s="272"/>
      <c r="AKV48" s="272"/>
      <c r="AKW48" s="272"/>
      <c r="AKX48" s="272"/>
      <c r="AKY48" s="272"/>
      <c r="AKZ48" s="272"/>
      <c r="ALA48" s="272"/>
      <c r="ALB48" s="272"/>
      <c r="ALC48" s="272"/>
      <c r="ALD48" s="272"/>
      <c r="ALE48" s="272"/>
      <c r="ALF48" s="272"/>
      <c r="ALG48" s="272"/>
      <c r="ALH48" s="272"/>
      <c r="ALI48" s="272"/>
      <c r="ALJ48" s="272"/>
      <c r="ALK48" s="272"/>
      <c r="ALL48" s="272"/>
      <c r="ALM48" s="272"/>
      <c r="ALN48" s="272"/>
      <c r="ALO48" s="272"/>
      <c r="ALP48" s="272"/>
      <c r="ALQ48" s="272"/>
      <c r="ALR48" s="272"/>
      <c r="ALS48" s="272"/>
      <c r="ALT48" s="272"/>
      <c r="ALU48" s="272"/>
      <c r="ALV48" s="272"/>
      <c r="ALW48" s="272"/>
      <c r="ALX48" s="272"/>
      <c r="ALY48" s="272"/>
      <c r="ALZ48" s="272"/>
      <c r="AMA48" s="272"/>
      <c r="AMB48" s="272"/>
      <c r="AMC48" s="272"/>
      <c r="AMD48" s="272"/>
      <c r="AME48" s="272"/>
      <c r="AMF48" s="272"/>
      <c r="AMG48" s="272"/>
      <c r="AMH48" s="272"/>
      <c r="AMI48" s="272"/>
      <c r="AMJ48" s="272"/>
    </row>
    <row r="49" spans="1:1024" s="58" customFormat="1" ht="54" hidden="1">
      <c r="A49" s="268"/>
      <c r="B49" s="269"/>
      <c r="C49" s="48" t="s">
        <v>24</v>
      </c>
      <c r="D49" s="49"/>
      <c r="E49" s="49">
        <f>E48</f>
        <v>3182.1</v>
      </c>
      <c r="F49" s="49"/>
      <c r="G49" s="49">
        <f>G48</f>
        <v>0</v>
      </c>
      <c r="H49" s="49">
        <f>H48</f>
        <v>0</v>
      </c>
      <c r="I49" s="50"/>
      <c r="J49" s="50"/>
      <c r="K49" s="50"/>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272"/>
      <c r="DG49" s="272"/>
      <c r="DH49" s="272"/>
      <c r="DI49" s="272"/>
      <c r="DJ49" s="272"/>
      <c r="DK49" s="272"/>
      <c r="DL49" s="272"/>
      <c r="DM49" s="272"/>
      <c r="DN49" s="272"/>
      <c r="DO49" s="272"/>
      <c r="DP49" s="272"/>
      <c r="DQ49" s="272"/>
      <c r="DR49" s="272"/>
      <c r="DS49" s="272"/>
      <c r="DT49" s="272"/>
      <c r="DU49" s="272"/>
      <c r="DV49" s="272"/>
      <c r="DW49" s="272"/>
      <c r="DX49" s="272"/>
      <c r="DY49" s="272"/>
      <c r="DZ49" s="272"/>
      <c r="EA49" s="272"/>
      <c r="EB49" s="272"/>
      <c r="EC49" s="272"/>
      <c r="ED49" s="272"/>
      <c r="EE49" s="272"/>
      <c r="EF49" s="272"/>
      <c r="EG49" s="272"/>
      <c r="EH49" s="272"/>
      <c r="EI49" s="272"/>
      <c r="EJ49" s="272"/>
      <c r="EK49" s="272"/>
      <c r="EL49" s="272"/>
      <c r="EM49" s="272"/>
      <c r="EN49" s="272"/>
      <c r="EO49" s="272"/>
      <c r="EP49" s="272"/>
      <c r="EQ49" s="272"/>
      <c r="ER49" s="272"/>
      <c r="ES49" s="272"/>
      <c r="ET49" s="272"/>
      <c r="EU49" s="272"/>
      <c r="EV49" s="272"/>
      <c r="EW49" s="272"/>
      <c r="EX49" s="272"/>
      <c r="EY49" s="272"/>
      <c r="EZ49" s="272"/>
      <c r="FA49" s="272"/>
      <c r="FB49" s="272"/>
      <c r="FC49" s="272"/>
      <c r="FD49" s="272"/>
      <c r="FE49" s="272"/>
      <c r="FF49" s="272"/>
      <c r="FG49" s="272"/>
      <c r="FH49" s="272"/>
      <c r="FI49" s="272"/>
      <c r="FJ49" s="272"/>
      <c r="FK49" s="272"/>
      <c r="FL49" s="272"/>
      <c r="FM49" s="272"/>
      <c r="FN49" s="272"/>
      <c r="FO49" s="272"/>
      <c r="FP49" s="272"/>
      <c r="FQ49" s="272"/>
      <c r="FR49" s="272"/>
      <c r="FS49" s="272"/>
      <c r="FT49" s="272"/>
      <c r="FU49" s="272"/>
      <c r="FV49" s="272"/>
      <c r="FW49" s="272"/>
      <c r="FX49" s="272"/>
      <c r="FY49" s="272"/>
      <c r="FZ49" s="272"/>
      <c r="GA49" s="272"/>
      <c r="GB49" s="272"/>
      <c r="GC49" s="272"/>
      <c r="GD49" s="272"/>
      <c r="GE49" s="272"/>
      <c r="GF49" s="272"/>
      <c r="GG49" s="272"/>
      <c r="GH49" s="272"/>
      <c r="GI49" s="272"/>
      <c r="GJ49" s="272"/>
      <c r="GK49" s="272"/>
      <c r="GL49" s="272"/>
      <c r="GM49" s="272"/>
      <c r="GN49" s="272"/>
      <c r="GO49" s="272"/>
      <c r="GP49" s="272"/>
      <c r="GQ49" s="272"/>
      <c r="GR49" s="272"/>
      <c r="GS49" s="272"/>
      <c r="GT49" s="272"/>
      <c r="GU49" s="272"/>
      <c r="GV49" s="272"/>
      <c r="GW49" s="272"/>
      <c r="GX49" s="272"/>
      <c r="GY49" s="272"/>
      <c r="GZ49" s="272"/>
      <c r="HA49" s="272"/>
      <c r="HB49" s="272"/>
      <c r="HC49" s="272"/>
      <c r="HD49" s="272"/>
      <c r="HE49" s="272"/>
      <c r="HF49" s="272"/>
      <c r="HG49" s="272"/>
      <c r="HH49" s="272"/>
      <c r="HI49" s="272"/>
      <c r="HJ49" s="272"/>
      <c r="HK49" s="272"/>
      <c r="HL49" s="272"/>
      <c r="HM49" s="272"/>
      <c r="HN49" s="272"/>
      <c r="HO49" s="272"/>
      <c r="HP49" s="272"/>
      <c r="HQ49" s="272"/>
      <c r="HR49" s="272"/>
      <c r="HS49" s="272"/>
      <c r="HT49" s="272"/>
      <c r="HU49" s="272"/>
      <c r="HV49" s="272"/>
      <c r="HW49" s="272"/>
      <c r="HX49" s="272"/>
      <c r="HY49" s="272"/>
      <c r="HZ49" s="272"/>
      <c r="IA49" s="272"/>
      <c r="IB49" s="272"/>
      <c r="IC49" s="272"/>
      <c r="ID49" s="272"/>
      <c r="IE49" s="272"/>
      <c r="IF49" s="272"/>
      <c r="IG49" s="272"/>
      <c r="IH49" s="272"/>
      <c r="II49" s="272"/>
      <c r="IJ49" s="272"/>
      <c r="IK49" s="272"/>
      <c r="IL49" s="272"/>
      <c r="IM49" s="272"/>
      <c r="IN49" s="272"/>
      <c r="IO49" s="272"/>
      <c r="IP49" s="272"/>
      <c r="IQ49" s="272"/>
      <c r="IR49" s="272"/>
      <c r="IS49" s="272"/>
      <c r="IT49" s="272"/>
      <c r="IU49" s="272"/>
      <c r="IV49" s="272"/>
      <c r="IW49" s="272"/>
      <c r="IX49" s="272"/>
      <c r="IY49" s="272"/>
      <c r="IZ49" s="272"/>
      <c r="JA49" s="272"/>
      <c r="JB49" s="272"/>
      <c r="JC49" s="272"/>
      <c r="JD49" s="272"/>
      <c r="JE49" s="272"/>
      <c r="JF49" s="272"/>
      <c r="JG49" s="272"/>
      <c r="JH49" s="272"/>
      <c r="JI49" s="272"/>
      <c r="JJ49" s="272"/>
      <c r="JK49" s="272"/>
      <c r="JL49" s="272"/>
      <c r="JM49" s="272"/>
      <c r="JN49" s="272"/>
      <c r="JO49" s="272"/>
      <c r="JP49" s="272"/>
      <c r="JQ49" s="272"/>
      <c r="JR49" s="272"/>
      <c r="JS49" s="272"/>
      <c r="JT49" s="272"/>
      <c r="JU49" s="272"/>
      <c r="JV49" s="272"/>
      <c r="JW49" s="272"/>
      <c r="JX49" s="272"/>
      <c r="JY49" s="272"/>
      <c r="JZ49" s="272"/>
      <c r="KA49" s="272"/>
      <c r="KB49" s="272"/>
      <c r="KC49" s="272"/>
      <c r="KD49" s="272"/>
      <c r="KE49" s="272"/>
      <c r="KF49" s="272"/>
      <c r="KG49" s="272"/>
      <c r="KH49" s="272"/>
      <c r="KI49" s="272"/>
      <c r="KJ49" s="272"/>
      <c r="KK49" s="272"/>
      <c r="KL49" s="272"/>
      <c r="KM49" s="272"/>
      <c r="KN49" s="272"/>
      <c r="KO49" s="272"/>
      <c r="KP49" s="272"/>
      <c r="KQ49" s="272"/>
      <c r="KR49" s="272"/>
      <c r="KS49" s="272"/>
      <c r="KT49" s="272"/>
      <c r="KU49" s="272"/>
      <c r="KV49" s="272"/>
      <c r="KW49" s="272"/>
      <c r="KX49" s="272"/>
      <c r="KY49" s="272"/>
      <c r="KZ49" s="272"/>
      <c r="LA49" s="272"/>
      <c r="LB49" s="272"/>
      <c r="LC49" s="272"/>
      <c r="LD49" s="272"/>
      <c r="LE49" s="272"/>
      <c r="LF49" s="272"/>
      <c r="LG49" s="272"/>
      <c r="LH49" s="272"/>
      <c r="LI49" s="272"/>
      <c r="LJ49" s="272"/>
      <c r="LK49" s="272"/>
      <c r="LL49" s="272"/>
      <c r="LM49" s="272"/>
      <c r="LN49" s="272"/>
      <c r="LO49" s="272"/>
      <c r="LP49" s="272"/>
      <c r="LQ49" s="272"/>
      <c r="LR49" s="272"/>
      <c r="LS49" s="272"/>
      <c r="LT49" s="272"/>
      <c r="LU49" s="272"/>
      <c r="LV49" s="272"/>
      <c r="LW49" s="272"/>
      <c r="LX49" s="272"/>
      <c r="LY49" s="272"/>
      <c r="LZ49" s="272"/>
      <c r="MA49" s="272"/>
      <c r="MB49" s="272"/>
      <c r="MC49" s="272"/>
      <c r="MD49" s="272"/>
      <c r="ME49" s="272"/>
      <c r="MF49" s="272"/>
      <c r="MG49" s="272"/>
      <c r="MH49" s="272"/>
      <c r="MI49" s="272"/>
      <c r="MJ49" s="272"/>
      <c r="MK49" s="272"/>
      <c r="ML49" s="272"/>
      <c r="MM49" s="272"/>
      <c r="MN49" s="272"/>
      <c r="MO49" s="272"/>
      <c r="MP49" s="272"/>
      <c r="MQ49" s="272"/>
      <c r="MR49" s="272"/>
      <c r="MS49" s="272"/>
      <c r="MT49" s="272"/>
      <c r="MU49" s="272"/>
      <c r="MV49" s="272"/>
      <c r="MW49" s="272"/>
      <c r="MX49" s="272"/>
      <c r="MY49" s="272"/>
      <c r="MZ49" s="272"/>
      <c r="NA49" s="272"/>
      <c r="NB49" s="272"/>
      <c r="NC49" s="272"/>
      <c r="ND49" s="272"/>
      <c r="NE49" s="272"/>
      <c r="NF49" s="272"/>
      <c r="NG49" s="272"/>
      <c r="NH49" s="272"/>
      <c r="NI49" s="272"/>
      <c r="NJ49" s="272"/>
      <c r="NK49" s="272"/>
      <c r="NL49" s="272"/>
      <c r="NM49" s="272"/>
      <c r="NN49" s="272"/>
      <c r="NO49" s="272"/>
      <c r="NP49" s="272"/>
      <c r="NQ49" s="272"/>
      <c r="NR49" s="272"/>
      <c r="NS49" s="272"/>
      <c r="NT49" s="272"/>
      <c r="NU49" s="272"/>
      <c r="NV49" s="272"/>
      <c r="NW49" s="272"/>
      <c r="NX49" s="272"/>
      <c r="NY49" s="272"/>
      <c r="NZ49" s="272"/>
      <c r="OA49" s="272"/>
      <c r="OB49" s="272"/>
      <c r="OC49" s="272"/>
      <c r="OD49" s="272"/>
      <c r="OE49" s="272"/>
      <c r="OF49" s="272"/>
      <c r="OG49" s="272"/>
      <c r="OH49" s="272"/>
      <c r="OI49" s="272"/>
      <c r="OJ49" s="272"/>
      <c r="OK49" s="272"/>
      <c r="OL49" s="272"/>
      <c r="OM49" s="272"/>
      <c r="ON49" s="272"/>
      <c r="OO49" s="272"/>
      <c r="OP49" s="272"/>
      <c r="OQ49" s="272"/>
      <c r="OR49" s="272"/>
      <c r="OS49" s="272"/>
      <c r="OT49" s="272"/>
      <c r="OU49" s="272"/>
      <c r="OV49" s="272"/>
      <c r="OW49" s="272"/>
      <c r="OX49" s="272"/>
      <c r="OY49" s="272"/>
      <c r="OZ49" s="272"/>
      <c r="PA49" s="272"/>
      <c r="PB49" s="272"/>
      <c r="PC49" s="272"/>
      <c r="PD49" s="272"/>
      <c r="PE49" s="272"/>
      <c r="PF49" s="272"/>
      <c r="PG49" s="272"/>
      <c r="PH49" s="272"/>
      <c r="PI49" s="272"/>
      <c r="PJ49" s="272"/>
      <c r="PK49" s="272"/>
      <c r="PL49" s="272"/>
      <c r="PM49" s="272"/>
      <c r="PN49" s="272"/>
      <c r="PO49" s="272"/>
      <c r="PP49" s="272"/>
      <c r="PQ49" s="272"/>
      <c r="PR49" s="272"/>
      <c r="PS49" s="272"/>
      <c r="PT49" s="272"/>
      <c r="PU49" s="272"/>
      <c r="PV49" s="272"/>
      <c r="PW49" s="272"/>
      <c r="PX49" s="272"/>
      <c r="PY49" s="272"/>
      <c r="PZ49" s="272"/>
      <c r="QA49" s="272"/>
      <c r="QB49" s="272"/>
      <c r="QC49" s="272"/>
      <c r="QD49" s="272"/>
      <c r="QE49" s="272"/>
      <c r="QF49" s="272"/>
      <c r="QG49" s="272"/>
      <c r="QH49" s="272"/>
      <c r="QI49" s="272"/>
      <c r="QJ49" s="272"/>
      <c r="QK49" s="272"/>
      <c r="QL49" s="272"/>
      <c r="QM49" s="272"/>
      <c r="QN49" s="272"/>
      <c r="QO49" s="272"/>
      <c r="QP49" s="272"/>
      <c r="QQ49" s="272"/>
      <c r="QR49" s="272"/>
      <c r="QS49" s="272"/>
      <c r="QT49" s="272"/>
      <c r="QU49" s="272"/>
      <c r="QV49" s="272"/>
      <c r="QW49" s="272"/>
      <c r="QX49" s="272"/>
      <c r="QY49" s="272"/>
      <c r="QZ49" s="272"/>
      <c r="RA49" s="272"/>
      <c r="RB49" s="272"/>
      <c r="RC49" s="272"/>
      <c r="RD49" s="272"/>
      <c r="RE49" s="272"/>
      <c r="RF49" s="272"/>
      <c r="RG49" s="272"/>
      <c r="RH49" s="272"/>
      <c r="RI49" s="272"/>
      <c r="RJ49" s="272"/>
      <c r="RK49" s="272"/>
      <c r="RL49" s="272"/>
      <c r="RM49" s="272"/>
      <c r="RN49" s="272"/>
      <c r="RO49" s="272"/>
      <c r="RP49" s="272"/>
      <c r="RQ49" s="272"/>
      <c r="RR49" s="272"/>
      <c r="RS49" s="272"/>
      <c r="RT49" s="272"/>
      <c r="RU49" s="272"/>
      <c r="RV49" s="272"/>
      <c r="RW49" s="272"/>
      <c r="RX49" s="272"/>
      <c r="RY49" s="272"/>
      <c r="RZ49" s="272"/>
      <c r="SA49" s="272"/>
      <c r="SB49" s="272"/>
      <c r="SC49" s="272"/>
      <c r="SD49" s="272"/>
      <c r="SE49" s="272"/>
      <c r="SF49" s="272"/>
      <c r="SG49" s="272"/>
      <c r="SH49" s="272"/>
      <c r="SI49" s="272"/>
      <c r="SJ49" s="272"/>
      <c r="SK49" s="272"/>
      <c r="SL49" s="272"/>
      <c r="SM49" s="272"/>
      <c r="SN49" s="272"/>
      <c r="SO49" s="272"/>
      <c r="SP49" s="272"/>
      <c r="SQ49" s="272"/>
      <c r="SR49" s="272"/>
      <c r="SS49" s="272"/>
      <c r="ST49" s="272"/>
      <c r="SU49" s="272"/>
      <c r="SV49" s="272"/>
      <c r="SW49" s="272"/>
      <c r="SX49" s="272"/>
      <c r="SY49" s="272"/>
      <c r="SZ49" s="272"/>
      <c r="TA49" s="272"/>
      <c r="TB49" s="272"/>
      <c r="TC49" s="272"/>
      <c r="TD49" s="272"/>
      <c r="TE49" s="272"/>
      <c r="TF49" s="272"/>
      <c r="TG49" s="272"/>
      <c r="TH49" s="272"/>
      <c r="TI49" s="272"/>
      <c r="TJ49" s="272"/>
      <c r="TK49" s="272"/>
      <c r="TL49" s="272"/>
      <c r="TM49" s="272"/>
      <c r="TN49" s="272"/>
      <c r="TO49" s="272"/>
      <c r="TP49" s="272"/>
      <c r="TQ49" s="272"/>
      <c r="TR49" s="272"/>
      <c r="TS49" s="272"/>
      <c r="TT49" s="272"/>
      <c r="TU49" s="272"/>
      <c r="TV49" s="272"/>
      <c r="TW49" s="272"/>
      <c r="TX49" s="272"/>
      <c r="TY49" s="272"/>
      <c r="TZ49" s="272"/>
      <c r="UA49" s="272"/>
      <c r="UB49" s="272"/>
      <c r="UC49" s="272"/>
      <c r="UD49" s="272"/>
      <c r="UE49" s="272"/>
      <c r="UF49" s="272"/>
      <c r="UG49" s="272"/>
      <c r="UH49" s="272"/>
      <c r="UI49" s="272"/>
      <c r="UJ49" s="272"/>
      <c r="UK49" s="272"/>
      <c r="UL49" s="272"/>
      <c r="UM49" s="272"/>
      <c r="UN49" s="272"/>
      <c r="UO49" s="272"/>
      <c r="UP49" s="272"/>
      <c r="UQ49" s="272"/>
      <c r="UR49" s="272"/>
      <c r="US49" s="272"/>
      <c r="UT49" s="272"/>
      <c r="UU49" s="272"/>
      <c r="UV49" s="272"/>
      <c r="UW49" s="272"/>
      <c r="UX49" s="272"/>
      <c r="UY49" s="272"/>
      <c r="UZ49" s="272"/>
      <c r="VA49" s="272"/>
      <c r="VB49" s="272"/>
      <c r="VC49" s="272"/>
      <c r="VD49" s="272"/>
      <c r="VE49" s="272"/>
      <c r="VF49" s="272"/>
      <c r="VG49" s="272"/>
      <c r="VH49" s="272"/>
      <c r="VI49" s="272"/>
      <c r="VJ49" s="272"/>
      <c r="VK49" s="272"/>
      <c r="VL49" s="272"/>
      <c r="VM49" s="272"/>
      <c r="VN49" s="272"/>
      <c r="VO49" s="272"/>
      <c r="VP49" s="272"/>
      <c r="VQ49" s="272"/>
      <c r="VR49" s="272"/>
      <c r="VS49" s="272"/>
      <c r="VT49" s="272"/>
      <c r="VU49" s="272"/>
      <c r="VV49" s="272"/>
      <c r="VW49" s="272"/>
      <c r="VX49" s="272"/>
      <c r="VY49" s="272"/>
      <c r="VZ49" s="272"/>
      <c r="WA49" s="272"/>
      <c r="WB49" s="272"/>
      <c r="WC49" s="272"/>
      <c r="WD49" s="272"/>
      <c r="WE49" s="272"/>
      <c r="WF49" s="272"/>
      <c r="WG49" s="272"/>
      <c r="WH49" s="272"/>
      <c r="WI49" s="272"/>
      <c r="WJ49" s="272"/>
      <c r="WK49" s="272"/>
      <c r="WL49" s="272"/>
      <c r="WM49" s="272"/>
      <c r="WN49" s="272"/>
      <c r="WO49" s="272"/>
      <c r="WP49" s="272"/>
      <c r="WQ49" s="272"/>
      <c r="WR49" s="272"/>
      <c r="WS49" s="272"/>
      <c r="WT49" s="272"/>
      <c r="WU49" s="272"/>
      <c r="WV49" s="272"/>
      <c r="WW49" s="272"/>
      <c r="WX49" s="272"/>
      <c r="WY49" s="272"/>
      <c r="WZ49" s="272"/>
      <c r="XA49" s="272"/>
      <c r="XB49" s="272"/>
      <c r="XC49" s="272"/>
      <c r="XD49" s="272"/>
      <c r="XE49" s="272"/>
      <c r="XF49" s="272"/>
      <c r="XG49" s="272"/>
      <c r="XH49" s="272"/>
      <c r="XI49" s="272"/>
      <c r="XJ49" s="272"/>
      <c r="XK49" s="272"/>
      <c r="XL49" s="272"/>
      <c r="XM49" s="272"/>
      <c r="XN49" s="272"/>
      <c r="XO49" s="272"/>
      <c r="XP49" s="272"/>
      <c r="XQ49" s="272"/>
      <c r="XR49" s="272"/>
      <c r="XS49" s="272"/>
      <c r="XT49" s="272"/>
      <c r="XU49" s="272"/>
      <c r="XV49" s="272"/>
      <c r="XW49" s="272"/>
      <c r="XX49" s="272"/>
      <c r="XY49" s="272"/>
      <c r="XZ49" s="272"/>
      <c r="YA49" s="272"/>
      <c r="YB49" s="272"/>
      <c r="YC49" s="272"/>
      <c r="YD49" s="272"/>
      <c r="YE49" s="272"/>
      <c r="YF49" s="272"/>
      <c r="YG49" s="272"/>
      <c r="YH49" s="272"/>
      <c r="YI49" s="272"/>
      <c r="YJ49" s="272"/>
      <c r="YK49" s="272"/>
      <c r="YL49" s="272"/>
      <c r="YM49" s="272"/>
      <c r="YN49" s="272"/>
      <c r="YO49" s="272"/>
      <c r="YP49" s="272"/>
      <c r="YQ49" s="272"/>
      <c r="YR49" s="272"/>
      <c r="YS49" s="272"/>
      <c r="YT49" s="272"/>
      <c r="YU49" s="272"/>
      <c r="YV49" s="272"/>
      <c r="YW49" s="272"/>
      <c r="YX49" s="272"/>
      <c r="YY49" s="272"/>
      <c r="YZ49" s="272"/>
      <c r="ZA49" s="272"/>
      <c r="ZB49" s="272"/>
      <c r="ZC49" s="272"/>
      <c r="ZD49" s="272"/>
      <c r="ZE49" s="272"/>
      <c r="ZF49" s="272"/>
      <c r="ZG49" s="272"/>
      <c r="ZH49" s="272"/>
      <c r="ZI49" s="272"/>
      <c r="ZJ49" s="272"/>
      <c r="ZK49" s="272"/>
      <c r="ZL49" s="272"/>
      <c r="ZM49" s="272"/>
      <c r="ZN49" s="272"/>
      <c r="ZO49" s="272"/>
      <c r="ZP49" s="272"/>
      <c r="ZQ49" s="272"/>
      <c r="ZR49" s="272"/>
      <c r="ZS49" s="272"/>
      <c r="ZT49" s="272"/>
      <c r="ZU49" s="272"/>
      <c r="ZV49" s="272"/>
      <c r="ZW49" s="272"/>
      <c r="ZX49" s="272"/>
      <c r="ZY49" s="272"/>
      <c r="ZZ49" s="272"/>
      <c r="AAA49" s="272"/>
      <c r="AAB49" s="272"/>
      <c r="AAC49" s="272"/>
      <c r="AAD49" s="272"/>
      <c r="AAE49" s="272"/>
      <c r="AAF49" s="272"/>
      <c r="AAG49" s="272"/>
      <c r="AAH49" s="272"/>
      <c r="AAI49" s="272"/>
      <c r="AAJ49" s="272"/>
      <c r="AAK49" s="272"/>
      <c r="AAL49" s="272"/>
      <c r="AAM49" s="272"/>
      <c r="AAN49" s="272"/>
      <c r="AAO49" s="272"/>
      <c r="AAP49" s="272"/>
      <c r="AAQ49" s="272"/>
      <c r="AAR49" s="272"/>
      <c r="AAS49" s="272"/>
      <c r="AAT49" s="272"/>
      <c r="AAU49" s="272"/>
      <c r="AAV49" s="272"/>
      <c r="AAW49" s="272"/>
      <c r="AAX49" s="272"/>
      <c r="AAY49" s="272"/>
      <c r="AAZ49" s="272"/>
      <c r="ABA49" s="272"/>
      <c r="ABB49" s="272"/>
      <c r="ABC49" s="272"/>
      <c r="ABD49" s="272"/>
      <c r="ABE49" s="272"/>
      <c r="ABF49" s="272"/>
      <c r="ABG49" s="272"/>
      <c r="ABH49" s="272"/>
      <c r="ABI49" s="272"/>
      <c r="ABJ49" s="272"/>
      <c r="ABK49" s="272"/>
      <c r="ABL49" s="272"/>
      <c r="ABM49" s="272"/>
      <c r="ABN49" s="272"/>
      <c r="ABO49" s="272"/>
      <c r="ABP49" s="272"/>
      <c r="ABQ49" s="272"/>
      <c r="ABR49" s="272"/>
      <c r="ABS49" s="272"/>
      <c r="ABT49" s="272"/>
      <c r="ABU49" s="272"/>
      <c r="ABV49" s="272"/>
      <c r="ABW49" s="272"/>
      <c r="ABX49" s="272"/>
      <c r="ABY49" s="272"/>
      <c r="ABZ49" s="272"/>
      <c r="ACA49" s="272"/>
      <c r="ACB49" s="272"/>
      <c r="ACC49" s="272"/>
      <c r="ACD49" s="272"/>
      <c r="ACE49" s="272"/>
      <c r="ACF49" s="272"/>
      <c r="ACG49" s="272"/>
      <c r="ACH49" s="272"/>
      <c r="ACI49" s="272"/>
      <c r="ACJ49" s="272"/>
      <c r="ACK49" s="272"/>
      <c r="ACL49" s="272"/>
      <c r="ACM49" s="272"/>
      <c r="ACN49" s="272"/>
      <c r="ACO49" s="272"/>
      <c r="ACP49" s="272"/>
      <c r="ACQ49" s="272"/>
      <c r="ACR49" s="272"/>
      <c r="ACS49" s="272"/>
      <c r="ACT49" s="272"/>
      <c r="ACU49" s="272"/>
      <c r="ACV49" s="272"/>
      <c r="ACW49" s="272"/>
      <c r="ACX49" s="272"/>
      <c r="ACY49" s="272"/>
      <c r="ACZ49" s="272"/>
      <c r="ADA49" s="272"/>
      <c r="ADB49" s="272"/>
      <c r="ADC49" s="272"/>
      <c r="ADD49" s="272"/>
      <c r="ADE49" s="272"/>
      <c r="ADF49" s="272"/>
      <c r="ADG49" s="272"/>
      <c r="ADH49" s="272"/>
      <c r="ADI49" s="272"/>
      <c r="ADJ49" s="272"/>
      <c r="ADK49" s="272"/>
      <c r="ADL49" s="272"/>
      <c r="ADM49" s="272"/>
      <c r="ADN49" s="272"/>
      <c r="ADO49" s="272"/>
      <c r="ADP49" s="272"/>
      <c r="ADQ49" s="272"/>
      <c r="ADR49" s="272"/>
      <c r="ADS49" s="272"/>
      <c r="ADT49" s="272"/>
      <c r="ADU49" s="272"/>
      <c r="ADV49" s="272"/>
      <c r="ADW49" s="272"/>
      <c r="ADX49" s="272"/>
      <c r="ADY49" s="272"/>
      <c r="ADZ49" s="272"/>
      <c r="AEA49" s="272"/>
      <c r="AEB49" s="272"/>
      <c r="AEC49" s="272"/>
      <c r="AED49" s="272"/>
      <c r="AEE49" s="272"/>
      <c r="AEF49" s="272"/>
      <c r="AEG49" s="272"/>
      <c r="AEH49" s="272"/>
      <c r="AEI49" s="272"/>
      <c r="AEJ49" s="272"/>
      <c r="AEK49" s="272"/>
      <c r="AEL49" s="272"/>
      <c r="AEM49" s="272"/>
      <c r="AEN49" s="272"/>
      <c r="AEO49" s="272"/>
      <c r="AEP49" s="272"/>
      <c r="AEQ49" s="272"/>
      <c r="AER49" s="272"/>
      <c r="AES49" s="272"/>
      <c r="AET49" s="272"/>
      <c r="AEU49" s="272"/>
      <c r="AEV49" s="272"/>
      <c r="AEW49" s="272"/>
      <c r="AEX49" s="272"/>
      <c r="AEY49" s="272"/>
      <c r="AEZ49" s="272"/>
      <c r="AFA49" s="272"/>
      <c r="AFB49" s="272"/>
      <c r="AFC49" s="272"/>
      <c r="AFD49" s="272"/>
      <c r="AFE49" s="272"/>
      <c r="AFF49" s="272"/>
      <c r="AFG49" s="272"/>
      <c r="AFH49" s="272"/>
      <c r="AFI49" s="272"/>
      <c r="AFJ49" s="272"/>
      <c r="AFK49" s="272"/>
      <c r="AFL49" s="272"/>
      <c r="AFM49" s="272"/>
      <c r="AFN49" s="272"/>
      <c r="AFO49" s="272"/>
      <c r="AFP49" s="272"/>
      <c r="AFQ49" s="272"/>
      <c r="AFR49" s="272"/>
      <c r="AFS49" s="272"/>
      <c r="AFT49" s="272"/>
      <c r="AFU49" s="272"/>
      <c r="AFV49" s="272"/>
      <c r="AFW49" s="272"/>
      <c r="AFX49" s="272"/>
      <c r="AFY49" s="272"/>
      <c r="AFZ49" s="272"/>
      <c r="AGA49" s="272"/>
      <c r="AGB49" s="272"/>
      <c r="AGC49" s="272"/>
      <c r="AGD49" s="272"/>
      <c r="AGE49" s="272"/>
      <c r="AGF49" s="272"/>
      <c r="AGG49" s="272"/>
      <c r="AGH49" s="272"/>
      <c r="AGI49" s="272"/>
      <c r="AGJ49" s="272"/>
      <c r="AGK49" s="272"/>
      <c r="AGL49" s="272"/>
      <c r="AGM49" s="272"/>
      <c r="AGN49" s="272"/>
      <c r="AGO49" s="272"/>
      <c r="AGP49" s="272"/>
      <c r="AGQ49" s="272"/>
      <c r="AGR49" s="272"/>
      <c r="AGS49" s="272"/>
      <c r="AGT49" s="272"/>
      <c r="AGU49" s="272"/>
      <c r="AGV49" s="272"/>
      <c r="AGW49" s="272"/>
      <c r="AGX49" s="272"/>
      <c r="AGY49" s="272"/>
      <c r="AGZ49" s="272"/>
      <c r="AHA49" s="272"/>
      <c r="AHB49" s="272"/>
      <c r="AHC49" s="272"/>
      <c r="AHD49" s="272"/>
      <c r="AHE49" s="272"/>
      <c r="AHF49" s="272"/>
      <c r="AHG49" s="272"/>
      <c r="AHH49" s="272"/>
      <c r="AHI49" s="272"/>
      <c r="AHJ49" s="272"/>
      <c r="AHK49" s="272"/>
      <c r="AHL49" s="272"/>
      <c r="AHM49" s="272"/>
      <c r="AHN49" s="272"/>
      <c r="AHO49" s="272"/>
      <c r="AHP49" s="272"/>
      <c r="AHQ49" s="272"/>
      <c r="AHR49" s="272"/>
      <c r="AHS49" s="272"/>
      <c r="AHT49" s="272"/>
      <c r="AHU49" s="272"/>
      <c r="AHV49" s="272"/>
      <c r="AHW49" s="272"/>
      <c r="AHX49" s="272"/>
      <c r="AHY49" s="272"/>
      <c r="AHZ49" s="272"/>
      <c r="AIA49" s="272"/>
      <c r="AIB49" s="272"/>
      <c r="AIC49" s="272"/>
      <c r="AID49" s="272"/>
      <c r="AIE49" s="272"/>
      <c r="AIF49" s="272"/>
      <c r="AIG49" s="272"/>
      <c r="AIH49" s="272"/>
      <c r="AII49" s="272"/>
      <c r="AIJ49" s="272"/>
      <c r="AIK49" s="272"/>
      <c r="AIL49" s="272"/>
      <c r="AIM49" s="272"/>
      <c r="AIN49" s="272"/>
      <c r="AIO49" s="272"/>
      <c r="AIP49" s="272"/>
      <c r="AIQ49" s="272"/>
      <c r="AIR49" s="272"/>
      <c r="AIS49" s="272"/>
      <c r="AIT49" s="272"/>
      <c r="AIU49" s="272"/>
      <c r="AIV49" s="272"/>
      <c r="AIW49" s="272"/>
      <c r="AIX49" s="272"/>
      <c r="AIY49" s="272"/>
      <c r="AIZ49" s="272"/>
      <c r="AJA49" s="272"/>
      <c r="AJB49" s="272"/>
      <c r="AJC49" s="272"/>
      <c r="AJD49" s="272"/>
      <c r="AJE49" s="272"/>
      <c r="AJF49" s="272"/>
      <c r="AJG49" s="272"/>
      <c r="AJH49" s="272"/>
      <c r="AJI49" s="272"/>
      <c r="AJJ49" s="272"/>
      <c r="AJK49" s="272"/>
      <c r="AJL49" s="272"/>
      <c r="AJM49" s="272"/>
      <c r="AJN49" s="272"/>
      <c r="AJO49" s="272"/>
      <c r="AJP49" s="272"/>
      <c r="AJQ49" s="272"/>
      <c r="AJR49" s="272"/>
      <c r="AJS49" s="272"/>
      <c r="AJT49" s="272"/>
      <c r="AJU49" s="272"/>
      <c r="AJV49" s="272"/>
      <c r="AJW49" s="272"/>
      <c r="AJX49" s="272"/>
      <c r="AJY49" s="272"/>
      <c r="AJZ49" s="272"/>
      <c r="AKA49" s="272"/>
      <c r="AKB49" s="272"/>
      <c r="AKC49" s="272"/>
      <c r="AKD49" s="272"/>
      <c r="AKE49" s="272"/>
      <c r="AKF49" s="272"/>
      <c r="AKG49" s="272"/>
      <c r="AKH49" s="272"/>
      <c r="AKI49" s="272"/>
      <c r="AKJ49" s="272"/>
      <c r="AKK49" s="272"/>
      <c r="AKL49" s="272"/>
      <c r="AKM49" s="272"/>
      <c r="AKN49" s="272"/>
      <c r="AKO49" s="272"/>
      <c r="AKP49" s="272"/>
      <c r="AKQ49" s="272"/>
      <c r="AKR49" s="272"/>
      <c r="AKS49" s="272"/>
      <c r="AKT49" s="272"/>
      <c r="AKU49" s="272"/>
      <c r="AKV49" s="272"/>
      <c r="AKW49" s="272"/>
      <c r="AKX49" s="272"/>
      <c r="AKY49" s="272"/>
      <c r="AKZ49" s="272"/>
      <c r="ALA49" s="272"/>
      <c r="ALB49" s="272"/>
      <c r="ALC49" s="272"/>
      <c r="ALD49" s="272"/>
      <c r="ALE49" s="272"/>
      <c r="ALF49" s="272"/>
      <c r="ALG49" s="272"/>
      <c r="ALH49" s="272"/>
      <c r="ALI49" s="272"/>
      <c r="ALJ49" s="272"/>
      <c r="ALK49" s="272"/>
      <c r="ALL49" s="272"/>
      <c r="ALM49" s="272"/>
      <c r="ALN49" s="272"/>
      <c r="ALO49" s="272"/>
      <c r="ALP49" s="272"/>
      <c r="ALQ49" s="272"/>
      <c r="ALR49" s="272"/>
      <c r="ALS49" s="272"/>
      <c r="ALT49" s="272"/>
      <c r="ALU49" s="272"/>
      <c r="ALV49" s="272"/>
      <c r="ALW49" s="272"/>
      <c r="ALX49" s="272"/>
      <c r="ALY49" s="272"/>
      <c r="ALZ49" s="272"/>
      <c r="AMA49" s="272"/>
      <c r="AMB49" s="272"/>
      <c r="AMC49" s="272"/>
      <c r="AMD49" s="272"/>
      <c r="AME49" s="272"/>
      <c r="AMF49" s="272"/>
      <c r="AMG49" s="272"/>
      <c r="AMH49" s="272"/>
      <c r="AMI49" s="272"/>
      <c r="AMJ49" s="272"/>
    </row>
    <row r="50" spans="1:1024" s="58" customFormat="1" ht="27" hidden="1">
      <c r="A50" s="268"/>
      <c r="B50" s="269"/>
      <c r="C50" s="48" t="s">
        <v>25</v>
      </c>
      <c r="D50" s="49">
        <f>D42</f>
        <v>155911.4</v>
      </c>
      <c r="E50" s="49">
        <f>E42</f>
        <v>155911.4</v>
      </c>
      <c r="F50" s="49">
        <f>F42</f>
        <v>0</v>
      </c>
      <c r="G50" s="49">
        <f>G42</f>
        <v>0</v>
      </c>
      <c r="H50" s="49">
        <f>H42</f>
        <v>0</v>
      </c>
      <c r="I50" s="50"/>
      <c r="J50" s="50"/>
      <c r="K50" s="50"/>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2"/>
      <c r="CZ50" s="272"/>
      <c r="DA50" s="272"/>
      <c r="DB50" s="272"/>
      <c r="DC50" s="272"/>
      <c r="DD50" s="272"/>
      <c r="DE50" s="272"/>
      <c r="DF50" s="272"/>
      <c r="DG50" s="272"/>
      <c r="DH50" s="272"/>
      <c r="DI50" s="272"/>
      <c r="DJ50" s="272"/>
      <c r="DK50" s="272"/>
      <c r="DL50" s="272"/>
      <c r="DM50" s="272"/>
      <c r="DN50" s="272"/>
      <c r="DO50" s="272"/>
      <c r="DP50" s="272"/>
      <c r="DQ50" s="272"/>
      <c r="DR50" s="272"/>
      <c r="DS50" s="272"/>
      <c r="DT50" s="272"/>
      <c r="DU50" s="272"/>
      <c r="DV50" s="272"/>
      <c r="DW50" s="272"/>
      <c r="DX50" s="272"/>
      <c r="DY50" s="272"/>
      <c r="DZ50" s="272"/>
      <c r="EA50" s="272"/>
      <c r="EB50" s="272"/>
      <c r="EC50" s="272"/>
      <c r="ED50" s="272"/>
      <c r="EE50" s="272"/>
      <c r="EF50" s="272"/>
      <c r="EG50" s="272"/>
      <c r="EH50" s="272"/>
      <c r="EI50" s="272"/>
      <c r="EJ50" s="272"/>
      <c r="EK50" s="272"/>
      <c r="EL50" s="272"/>
      <c r="EM50" s="272"/>
      <c r="EN50" s="272"/>
      <c r="EO50" s="272"/>
      <c r="EP50" s="272"/>
      <c r="EQ50" s="272"/>
      <c r="ER50" s="272"/>
      <c r="ES50" s="272"/>
      <c r="ET50" s="272"/>
      <c r="EU50" s="272"/>
      <c r="EV50" s="272"/>
      <c r="EW50" s="272"/>
      <c r="EX50" s="272"/>
      <c r="EY50" s="272"/>
      <c r="EZ50" s="272"/>
      <c r="FA50" s="272"/>
      <c r="FB50" s="272"/>
      <c r="FC50" s="272"/>
      <c r="FD50" s="272"/>
      <c r="FE50" s="272"/>
      <c r="FF50" s="272"/>
      <c r="FG50" s="272"/>
      <c r="FH50" s="272"/>
      <c r="FI50" s="272"/>
      <c r="FJ50" s="272"/>
      <c r="FK50" s="272"/>
      <c r="FL50" s="272"/>
      <c r="FM50" s="272"/>
      <c r="FN50" s="272"/>
      <c r="FO50" s="272"/>
      <c r="FP50" s="272"/>
      <c r="FQ50" s="272"/>
      <c r="FR50" s="272"/>
      <c r="FS50" s="272"/>
      <c r="FT50" s="272"/>
      <c r="FU50" s="272"/>
      <c r="FV50" s="272"/>
      <c r="FW50" s="272"/>
      <c r="FX50" s="272"/>
      <c r="FY50" s="272"/>
      <c r="FZ50" s="272"/>
      <c r="GA50" s="272"/>
      <c r="GB50" s="272"/>
      <c r="GC50" s="272"/>
      <c r="GD50" s="272"/>
      <c r="GE50" s="272"/>
      <c r="GF50" s="272"/>
      <c r="GG50" s="272"/>
      <c r="GH50" s="272"/>
      <c r="GI50" s="272"/>
      <c r="GJ50" s="272"/>
      <c r="GK50" s="272"/>
      <c r="GL50" s="272"/>
      <c r="GM50" s="272"/>
      <c r="GN50" s="272"/>
      <c r="GO50" s="272"/>
      <c r="GP50" s="272"/>
      <c r="GQ50" s="272"/>
      <c r="GR50" s="272"/>
      <c r="GS50" s="272"/>
      <c r="GT50" s="272"/>
      <c r="GU50" s="272"/>
      <c r="GV50" s="272"/>
      <c r="GW50" s="272"/>
      <c r="GX50" s="272"/>
      <c r="GY50" s="272"/>
      <c r="GZ50" s="272"/>
      <c r="HA50" s="272"/>
      <c r="HB50" s="272"/>
      <c r="HC50" s="272"/>
      <c r="HD50" s="272"/>
      <c r="HE50" s="272"/>
      <c r="HF50" s="272"/>
      <c r="HG50" s="272"/>
      <c r="HH50" s="272"/>
      <c r="HI50" s="272"/>
      <c r="HJ50" s="272"/>
      <c r="HK50" s="272"/>
      <c r="HL50" s="272"/>
      <c r="HM50" s="272"/>
      <c r="HN50" s="272"/>
      <c r="HO50" s="272"/>
      <c r="HP50" s="272"/>
      <c r="HQ50" s="272"/>
      <c r="HR50" s="272"/>
      <c r="HS50" s="272"/>
      <c r="HT50" s="272"/>
      <c r="HU50" s="272"/>
      <c r="HV50" s="272"/>
      <c r="HW50" s="272"/>
      <c r="HX50" s="272"/>
      <c r="HY50" s="272"/>
      <c r="HZ50" s="272"/>
      <c r="IA50" s="272"/>
      <c r="IB50" s="272"/>
      <c r="IC50" s="272"/>
      <c r="ID50" s="272"/>
      <c r="IE50" s="272"/>
      <c r="IF50" s="272"/>
      <c r="IG50" s="272"/>
      <c r="IH50" s="272"/>
      <c r="II50" s="272"/>
      <c r="IJ50" s="272"/>
      <c r="IK50" s="272"/>
      <c r="IL50" s="272"/>
      <c r="IM50" s="272"/>
      <c r="IN50" s="272"/>
      <c r="IO50" s="272"/>
      <c r="IP50" s="272"/>
      <c r="IQ50" s="272"/>
      <c r="IR50" s="272"/>
      <c r="IS50" s="272"/>
      <c r="IT50" s="272"/>
      <c r="IU50" s="272"/>
      <c r="IV50" s="272"/>
      <c r="IW50" s="272"/>
      <c r="IX50" s="272"/>
      <c r="IY50" s="272"/>
      <c r="IZ50" s="272"/>
      <c r="JA50" s="272"/>
      <c r="JB50" s="272"/>
      <c r="JC50" s="272"/>
      <c r="JD50" s="272"/>
      <c r="JE50" s="272"/>
      <c r="JF50" s="272"/>
      <c r="JG50" s="272"/>
      <c r="JH50" s="272"/>
      <c r="JI50" s="272"/>
      <c r="JJ50" s="272"/>
      <c r="JK50" s="272"/>
      <c r="JL50" s="272"/>
      <c r="JM50" s="272"/>
      <c r="JN50" s="272"/>
      <c r="JO50" s="272"/>
      <c r="JP50" s="272"/>
      <c r="JQ50" s="272"/>
      <c r="JR50" s="272"/>
      <c r="JS50" s="272"/>
      <c r="JT50" s="272"/>
      <c r="JU50" s="272"/>
      <c r="JV50" s="272"/>
      <c r="JW50" s="272"/>
      <c r="JX50" s="272"/>
      <c r="JY50" s="272"/>
      <c r="JZ50" s="272"/>
      <c r="KA50" s="272"/>
      <c r="KB50" s="272"/>
      <c r="KC50" s="272"/>
      <c r="KD50" s="272"/>
      <c r="KE50" s="272"/>
      <c r="KF50" s="272"/>
      <c r="KG50" s="272"/>
      <c r="KH50" s="272"/>
      <c r="KI50" s="272"/>
      <c r="KJ50" s="272"/>
      <c r="KK50" s="272"/>
      <c r="KL50" s="272"/>
      <c r="KM50" s="272"/>
      <c r="KN50" s="272"/>
      <c r="KO50" s="272"/>
      <c r="KP50" s="272"/>
      <c r="KQ50" s="272"/>
      <c r="KR50" s="272"/>
      <c r="KS50" s="272"/>
      <c r="KT50" s="272"/>
      <c r="KU50" s="272"/>
      <c r="KV50" s="272"/>
      <c r="KW50" s="272"/>
      <c r="KX50" s="272"/>
      <c r="KY50" s="272"/>
      <c r="KZ50" s="272"/>
      <c r="LA50" s="272"/>
      <c r="LB50" s="272"/>
      <c r="LC50" s="272"/>
      <c r="LD50" s="272"/>
      <c r="LE50" s="272"/>
      <c r="LF50" s="272"/>
      <c r="LG50" s="272"/>
      <c r="LH50" s="272"/>
      <c r="LI50" s="272"/>
      <c r="LJ50" s="272"/>
      <c r="LK50" s="272"/>
      <c r="LL50" s="272"/>
      <c r="LM50" s="272"/>
      <c r="LN50" s="272"/>
      <c r="LO50" s="272"/>
      <c r="LP50" s="272"/>
      <c r="LQ50" s="272"/>
      <c r="LR50" s="272"/>
      <c r="LS50" s="272"/>
      <c r="LT50" s="272"/>
      <c r="LU50" s="272"/>
      <c r="LV50" s="272"/>
      <c r="LW50" s="272"/>
      <c r="LX50" s="272"/>
      <c r="LY50" s="272"/>
      <c r="LZ50" s="272"/>
      <c r="MA50" s="272"/>
      <c r="MB50" s="272"/>
      <c r="MC50" s="272"/>
      <c r="MD50" s="272"/>
      <c r="ME50" s="272"/>
      <c r="MF50" s="272"/>
      <c r="MG50" s="272"/>
      <c r="MH50" s="272"/>
      <c r="MI50" s="272"/>
      <c r="MJ50" s="272"/>
      <c r="MK50" s="272"/>
      <c r="ML50" s="272"/>
      <c r="MM50" s="272"/>
      <c r="MN50" s="272"/>
      <c r="MO50" s="272"/>
      <c r="MP50" s="272"/>
      <c r="MQ50" s="272"/>
      <c r="MR50" s="272"/>
      <c r="MS50" s="272"/>
      <c r="MT50" s="272"/>
      <c r="MU50" s="272"/>
      <c r="MV50" s="272"/>
      <c r="MW50" s="272"/>
      <c r="MX50" s="272"/>
      <c r="MY50" s="272"/>
      <c r="MZ50" s="272"/>
      <c r="NA50" s="272"/>
      <c r="NB50" s="272"/>
      <c r="NC50" s="272"/>
      <c r="ND50" s="272"/>
      <c r="NE50" s="272"/>
      <c r="NF50" s="272"/>
      <c r="NG50" s="272"/>
      <c r="NH50" s="272"/>
      <c r="NI50" s="272"/>
      <c r="NJ50" s="272"/>
      <c r="NK50" s="272"/>
      <c r="NL50" s="272"/>
      <c r="NM50" s="272"/>
      <c r="NN50" s="272"/>
      <c r="NO50" s="272"/>
      <c r="NP50" s="272"/>
      <c r="NQ50" s="272"/>
      <c r="NR50" s="272"/>
      <c r="NS50" s="272"/>
      <c r="NT50" s="272"/>
      <c r="NU50" s="272"/>
      <c r="NV50" s="272"/>
      <c r="NW50" s="272"/>
      <c r="NX50" s="272"/>
      <c r="NY50" s="272"/>
      <c r="NZ50" s="272"/>
      <c r="OA50" s="272"/>
      <c r="OB50" s="272"/>
      <c r="OC50" s="272"/>
      <c r="OD50" s="272"/>
      <c r="OE50" s="272"/>
      <c r="OF50" s="272"/>
      <c r="OG50" s="272"/>
      <c r="OH50" s="272"/>
      <c r="OI50" s="272"/>
      <c r="OJ50" s="272"/>
      <c r="OK50" s="272"/>
      <c r="OL50" s="272"/>
      <c r="OM50" s="272"/>
      <c r="ON50" s="272"/>
      <c r="OO50" s="272"/>
      <c r="OP50" s="272"/>
      <c r="OQ50" s="272"/>
      <c r="OR50" s="272"/>
      <c r="OS50" s="272"/>
      <c r="OT50" s="272"/>
      <c r="OU50" s="272"/>
      <c r="OV50" s="272"/>
      <c r="OW50" s="272"/>
      <c r="OX50" s="272"/>
      <c r="OY50" s="272"/>
      <c r="OZ50" s="272"/>
      <c r="PA50" s="272"/>
      <c r="PB50" s="272"/>
      <c r="PC50" s="272"/>
      <c r="PD50" s="272"/>
      <c r="PE50" s="272"/>
      <c r="PF50" s="272"/>
      <c r="PG50" s="272"/>
      <c r="PH50" s="272"/>
      <c r="PI50" s="272"/>
      <c r="PJ50" s="272"/>
      <c r="PK50" s="272"/>
      <c r="PL50" s="272"/>
      <c r="PM50" s="272"/>
      <c r="PN50" s="272"/>
      <c r="PO50" s="272"/>
      <c r="PP50" s="272"/>
      <c r="PQ50" s="272"/>
      <c r="PR50" s="272"/>
      <c r="PS50" s="272"/>
      <c r="PT50" s="272"/>
      <c r="PU50" s="272"/>
      <c r="PV50" s="272"/>
      <c r="PW50" s="272"/>
      <c r="PX50" s="272"/>
      <c r="PY50" s="272"/>
      <c r="PZ50" s="272"/>
      <c r="QA50" s="272"/>
      <c r="QB50" s="272"/>
      <c r="QC50" s="272"/>
      <c r="QD50" s="272"/>
      <c r="QE50" s="272"/>
      <c r="QF50" s="272"/>
      <c r="QG50" s="272"/>
      <c r="QH50" s="272"/>
      <c r="QI50" s="272"/>
      <c r="QJ50" s="272"/>
      <c r="QK50" s="272"/>
      <c r="QL50" s="272"/>
      <c r="QM50" s="272"/>
      <c r="QN50" s="272"/>
      <c r="QO50" s="272"/>
      <c r="QP50" s="272"/>
      <c r="QQ50" s="272"/>
      <c r="QR50" s="272"/>
      <c r="QS50" s="272"/>
      <c r="QT50" s="272"/>
      <c r="QU50" s="272"/>
      <c r="QV50" s="272"/>
      <c r="QW50" s="272"/>
      <c r="QX50" s="272"/>
      <c r="QY50" s="272"/>
      <c r="QZ50" s="272"/>
      <c r="RA50" s="272"/>
      <c r="RB50" s="272"/>
      <c r="RC50" s="272"/>
      <c r="RD50" s="272"/>
      <c r="RE50" s="272"/>
      <c r="RF50" s="272"/>
      <c r="RG50" s="272"/>
      <c r="RH50" s="272"/>
      <c r="RI50" s="272"/>
      <c r="RJ50" s="272"/>
      <c r="RK50" s="272"/>
      <c r="RL50" s="272"/>
      <c r="RM50" s="272"/>
      <c r="RN50" s="272"/>
      <c r="RO50" s="272"/>
      <c r="RP50" s="272"/>
      <c r="RQ50" s="272"/>
      <c r="RR50" s="272"/>
      <c r="RS50" s="272"/>
      <c r="RT50" s="272"/>
      <c r="RU50" s="272"/>
      <c r="RV50" s="272"/>
      <c r="RW50" s="272"/>
      <c r="RX50" s="272"/>
      <c r="RY50" s="272"/>
      <c r="RZ50" s="272"/>
      <c r="SA50" s="272"/>
      <c r="SB50" s="272"/>
      <c r="SC50" s="272"/>
      <c r="SD50" s="272"/>
      <c r="SE50" s="272"/>
      <c r="SF50" s="272"/>
      <c r="SG50" s="272"/>
      <c r="SH50" s="272"/>
      <c r="SI50" s="272"/>
      <c r="SJ50" s="272"/>
      <c r="SK50" s="272"/>
      <c r="SL50" s="272"/>
      <c r="SM50" s="272"/>
      <c r="SN50" s="272"/>
      <c r="SO50" s="272"/>
      <c r="SP50" s="272"/>
      <c r="SQ50" s="272"/>
      <c r="SR50" s="272"/>
      <c r="SS50" s="272"/>
      <c r="ST50" s="272"/>
      <c r="SU50" s="272"/>
      <c r="SV50" s="272"/>
      <c r="SW50" s="272"/>
      <c r="SX50" s="272"/>
      <c r="SY50" s="272"/>
      <c r="SZ50" s="272"/>
      <c r="TA50" s="272"/>
      <c r="TB50" s="272"/>
      <c r="TC50" s="272"/>
      <c r="TD50" s="272"/>
      <c r="TE50" s="272"/>
      <c r="TF50" s="272"/>
      <c r="TG50" s="272"/>
      <c r="TH50" s="272"/>
      <c r="TI50" s="272"/>
      <c r="TJ50" s="272"/>
      <c r="TK50" s="272"/>
      <c r="TL50" s="272"/>
      <c r="TM50" s="272"/>
      <c r="TN50" s="272"/>
      <c r="TO50" s="272"/>
      <c r="TP50" s="272"/>
      <c r="TQ50" s="272"/>
      <c r="TR50" s="272"/>
      <c r="TS50" s="272"/>
      <c r="TT50" s="272"/>
      <c r="TU50" s="272"/>
      <c r="TV50" s="272"/>
      <c r="TW50" s="272"/>
      <c r="TX50" s="272"/>
      <c r="TY50" s="272"/>
      <c r="TZ50" s="272"/>
      <c r="UA50" s="272"/>
      <c r="UB50" s="272"/>
      <c r="UC50" s="272"/>
      <c r="UD50" s="272"/>
      <c r="UE50" s="272"/>
      <c r="UF50" s="272"/>
      <c r="UG50" s="272"/>
      <c r="UH50" s="272"/>
      <c r="UI50" s="272"/>
      <c r="UJ50" s="272"/>
      <c r="UK50" s="272"/>
      <c r="UL50" s="272"/>
      <c r="UM50" s="272"/>
      <c r="UN50" s="272"/>
      <c r="UO50" s="272"/>
      <c r="UP50" s="272"/>
      <c r="UQ50" s="272"/>
      <c r="UR50" s="272"/>
      <c r="US50" s="272"/>
      <c r="UT50" s="272"/>
      <c r="UU50" s="272"/>
      <c r="UV50" s="272"/>
      <c r="UW50" s="272"/>
      <c r="UX50" s="272"/>
      <c r="UY50" s="272"/>
      <c r="UZ50" s="272"/>
      <c r="VA50" s="272"/>
      <c r="VB50" s="272"/>
      <c r="VC50" s="272"/>
      <c r="VD50" s="272"/>
      <c r="VE50" s="272"/>
      <c r="VF50" s="272"/>
      <c r="VG50" s="272"/>
      <c r="VH50" s="272"/>
      <c r="VI50" s="272"/>
      <c r="VJ50" s="272"/>
      <c r="VK50" s="272"/>
      <c r="VL50" s="272"/>
      <c r="VM50" s="272"/>
      <c r="VN50" s="272"/>
      <c r="VO50" s="272"/>
      <c r="VP50" s="272"/>
      <c r="VQ50" s="272"/>
      <c r="VR50" s="272"/>
      <c r="VS50" s="272"/>
      <c r="VT50" s="272"/>
      <c r="VU50" s="272"/>
      <c r="VV50" s="272"/>
      <c r="VW50" s="272"/>
      <c r="VX50" s="272"/>
      <c r="VY50" s="272"/>
      <c r="VZ50" s="272"/>
      <c r="WA50" s="272"/>
      <c r="WB50" s="272"/>
      <c r="WC50" s="272"/>
      <c r="WD50" s="272"/>
      <c r="WE50" s="272"/>
      <c r="WF50" s="272"/>
      <c r="WG50" s="272"/>
      <c r="WH50" s="272"/>
      <c r="WI50" s="272"/>
      <c r="WJ50" s="272"/>
      <c r="WK50" s="272"/>
      <c r="WL50" s="272"/>
      <c r="WM50" s="272"/>
      <c r="WN50" s="272"/>
      <c r="WO50" s="272"/>
      <c r="WP50" s="272"/>
      <c r="WQ50" s="272"/>
      <c r="WR50" s="272"/>
      <c r="WS50" s="272"/>
      <c r="WT50" s="272"/>
      <c r="WU50" s="272"/>
      <c r="WV50" s="272"/>
      <c r="WW50" s="272"/>
      <c r="WX50" s="272"/>
      <c r="WY50" s="272"/>
      <c r="WZ50" s="272"/>
      <c r="XA50" s="272"/>
      <c r="XB50" s="272"/>
      <c r="XC50" s="272"/>
      <c r="XD50" s="272"/>
      <c r="XE50" s="272"/>
      <c r="XF50" s="272"/>
      <c r="XG50" s="272"/>
      <c r="XH50" s="272"/>
      <c r="XI50" s="272"/>
      <c r="XJ50" s="272"/>
      <c r="XK50" s="272"/>
      <c r="XL50" s="272"/>
      <c r="XM50" s="272"/>
      <c r="XN50" s="272"/>
      <c r="XO50" s="272"/>
      <c r="XP50" s="272"/>
      <c r="XQ50" s="272"/>
      <c r="XR50" s="272"/>
      <c r="XS50" s="272"/>
      <c r="XT50" s="272"/>
      <c r="XU50" s="272"/>
      <c r="XV50" s="272"/>
      <c r="XW50" s="272"/>
      <c r="XX50" s="272"/>
      <c r="XY50" s="272"/>
      <c r="XZ50" s="272"/>
      <c r="YA50" s="272"/>
      <c r="YB50" s="272"/>
      <c r="YC50" s="272"/>
      <c r="YD50" s="272"/>
      <c r="YE50" s="272"/>
      <c r="YF50" s="272"/>
      <c r="YG50" s="272"/>
      <c r="YH50" s="272"/>
      <c r="YI50" s="272"/>
      <c r="YJ50" s="272"/>
      <c r="YK50" s="272"/>
      <c r="YL50" s="272"/>
      <c r="YM50" s="272"/>
      <c r="YN50" s="272"/>
      <c r="YO50" s="272"/>
      <c r="YP50" s="272"/>
      <c r="YQ50" s="272"/>
      <c r="YR50" s="272"/>
      <c r="YS50" s="272"/>
      <c r="YT50" s="272"/>
      <c r="YU50" s="272"/>
      <c r="YV50" s="272"/>
      <c r="YW50" s="272"/>
      <c r="YX50" s="272"/>
      <c r="YY50" s="272"/>
      <c r="YZ50" s="272"/>
      <c r="ZA50" s="272"/>
      <c r="ZB50" s="272"/>
      <c r="ZC50" s="272"/>
      <c r="ZD50" s="272"/>
      <c r="ZE50" s="272"/>
      <c r="ZF50" s="272"/>
      <c r="ZG50" s="272"/>
      <c r="ZH50" s="272"/>
      <c r="ZI50" s="272"/>
      <c r="ZJ50" s="272"/>
      <c r="ZK50" s="272"/>
      <c r="ZL50" s="272"/>
      <c r="ZM50" s="272"/>
      <c r="ZN50" s="272"/>
      <c r="ZO50" s="272"/>
      <c r="ZP50" s="272"/>
      <c r="ZQ50" s="272"/>
      <c r="ZR50" s="272"/>
      <c r="ZS50" s="272"/>
      <c r="ZT50" s="272"/>
      <c r="ZU50" s="272"/>
      <c r="ZV50" s="272"/>
      <c r="ZW50" s="272"/>
      <c r="ZX50" s="272"/>
      <c r="ZY50" s="272"/>
      <c r="ZZ50" s="272"/>
      <c r="AAA50" s="272"/>
      <c r="AAB50" s="272"/>
      <c r="AAC50" s="272"/>
      <c r="AAD50" s="272"/>
      <c r="AAE50" s="272"/>
      <c r="AAF50" s="272"/>
      <c r="AAG50" s="272"/>
      <c r="AAH50" s="272"/>
      <c r="AAI50" s="272"/>
      <c r="AAJ50" s="272"/>
      <c r="AAK50" s="272"/>
      <c r="AAL50" s="272"/>
      <c r="AAM50" s="272"/>
      <c r="AAN50" s="272"/>
      <c r="AAO50" s="272"/>
      <c r="AAP50" s="272"/>
      <c r="AAQ50" s="272"/>
      <c r="AAR50" s="272"/>
      <c r="AAS50" s="272"/>
      <c r="AAT50" s="272"/>
      <c r="AAU50" s="272"/>
      <c r="AAV50" s="272"/>
      <c r="AAW50" s="272"/>
      <c r="AAX50" s="272"/>
      <c r="AAY50" s="272"/>
      <c r="AAZ50" s="272"/>
      <c r="ABA50" s="272"/>
      <c r="ABB50" s="272"/>
      <c r="ABC50" s="272"/>
      <c r="ABD50" s="272"/>
      <c r="ABE50" s="272"/>
      <c r="ABF50" s="272"/>
      <c r="ABG50" s="272"/>
      <c r="ABH50" s="272"/>
      <c r="ABI50" s="272"/>
      <c r="ABJ50" s="272"/>
      <c r="ABK50" s="272"/>
      <c r="ABL50" s="272"/>
      <c r="ABM50" s="272"/>
      <c r="ABN50" s="272"/>
      <c r="ABO50" s="272"/>
      <c r="ABP50" s="272"/>
      <c r="ABQ50" s="272"/>
      <c r="ABR50" s="272"/>
      <c r="ABS50" s="272"/>
      <c r="ABT50" s="272"/>
      <c r="ABU50" s="272"/>
      <c r="ABV50" s="272"/>
      <c r="ABW50" s="272"/>
      <c r="ABX50" s="272"/>
      <c r="ABY50" s="272"/>
      <c r="ABZ50" s="272"/>
      <c r="ACA50" s="272"/>
      <c r="ACB50" s="272"/>
      <c r="ACC50" s="272"/>
      <c r="ACD50" s="272"/>
      <c r="ACE50" s="272"/>
      <c r="ACF50" s="272"/>
      <c r="ACG50" s="272"/>
      <c r="ACH50" s="272"/>
      <c r="ACI50" s="272"/>
      <c r="ACJ50" s="272"/>
      <c r="ACK50" s="272"/>
      <c r="ACL50" s="272"/>
      <c r="ACM50" s="272"/>
      <c r="ACN50" s="272"/>
      <c r="ACO50" s="272"/>
      <c r="ACP50" s="272"/>
      <c r="ACQ50" s="272"/>
      <c r="ACR50" s="272"/>
      <c r="ACS50" s="272"/>
      <c r="ACT50" s="272"/>
      <c r="ACU50" s="272"/>
      <c r="ACV50" s="272"/>
      <c r="ACW50" s="272"/>
      <c r="ACX50" s="272"/>
      <c r="ACY50" s="272"/>
      <c r="ACZ50" s="272"/>
      <c r="ADA50" s="272"/>
      <c r="ADB50" s="272"/>
      <c r="ADC50" s="272"/>
      <c r="ADD50" s="272"/>
      <c r="ADE50" s="272"/>
      <c r="ADF50" s="272"/>
      <c r="ADG50" s="272"/>
      <c r="ADH50" s="272"/>
      <c r="ADI50" s="272"/>
      <c r="ADJ50" s="272"/>
      <c r="ADK50" s="272"/>
      <c r="ADL50" s="272"/>
      <c r="ADM50" s="272"/>
      <c r="ADN50" s="272"/>
      <c r="ADO50" s="272"/>
      <c r="ADP50" s="272"/>
      <c r="ADQ50" s="272"/>
      <c r="ADR50" s="272"/>
      <c r="ADS50" s="272"/>
      <c r="ADT50" s="272"/>
      <c r="ADU50" s="272"/>
      <c r="ADV50" s="272"/>
      <c r="ADW50" s="272"/>
      <c r="ADX50" s="272"/>
      <c r="ADY50" s="272"/>
      <c r="ADZ50" s="272"/>
      <c r="AEA50" s="272"/>
      <c r="AEB50" s="272"/>
      <c r="AEC50" s="272"/>
      <c r="AED50" s="272"/>
      <c r="AEE50" s="272"/>
      <c r="AEF50" s="272"/>
      <c r="AEG50" s="272"/>
      <c r="AEH50" s="272"/>
      <c r="AEI50" s="272"/>
      <c r="AEJ50" s="272"/>
      <c r="AEK50" s="272"/>
      <c r="AEL50" s="272"/>
      <c r="AEM50" s="272"/>
      <c r="AEN50" s="272"/>
      <c r="AEO50" s="272"/>
      <c r="AEP50" s="272"/>
      <c r="AEQ50" s="272"/>
      <c r="AER50" s="272"/>
      <c r="AES50" s="272"/>
      <c r="AET50" s="272"/>
      <c r="AEU50" s="272"/>
      <c r="AEV50" s="272"/>
      <c r="AEW50" s="272"/>
      <c r="AEX50" s="272"/>
      <c r="AEY50" s="272"/>
      <c r="AEZ50" s="272"/>
      <c r="AFA50" s="272"/>
      <c r="AFB50" s="272"/>
      <c r="AFC50" s="272"/>
      <c r="AFD50" s="272"/>
      <c r="AFE50" s="272"/>
      <c r="AFF50" s="272"/>
      <c r="AFG50" s="272"/>
      <c r="AFH50" s="272"/>
      <c r="AFI50" s="272"/>
      <c r="AFJ50" s="272"/>
      <c r="AFK50" s="272"/>
      <c r="AFL50" s="272"/>
      <c r="AFM50" s="272"/>
      <c r="AFN50" s="272"/>
      <c r="AFO50" s="272"/>
      <c r="AFP50" s="272"/>
      <c r="AFQ50" s="272"/>
      <c r="AFR50" s="272"/>
      <c r="AFS50" s="272"/>
      <c r="AFT50" s="272"/>
      <c r="AFU50" s="272"/>
      <c r="AFV50" s="272"/>
      <c r="AFW50" s="272"/>
      <c r="AFX50" s="272"/>
      <c r="AFY50" s="272"/>
      <c r="AFZ50" s="272"/>
      <c r="AGA50" s="272"/>
      <c r="AGB50" s="272"/>
      <c r="AGC50" s="272"/>
      <c r="AGD50" s="272"/>
      <c r="AGE50" s="272"/>
      <c r="AGF50" s="272"/>
      <c r="AGG50" s="272"/>
      <c r="AGH50" s="272"/>
      <c r="AGI50" s="272"/>
      <c r="AGJ50" s="272"/>
      <c r="AGK50" s="272"/>
      <c r="AGL50" s="272"/>
      <c r="AGM50" s="272"/>
      <c r="AGN50" s="272"/>
      <c r="AGO50" s="272"/>
      <c r="AGP50" s="272"/>
      <c r="AGQ50" s="272"/>
      <c r="AGR50" s="272"/>
      <c r="AGS50" s="272"/>
      <c r="AGT50" s="272"/>
      <c r="AGU50" s="272"/>
      <c r="AGV50" s="272"/>
      <c r="AGW50" s="272"/>
      <c r="AGX50" s="272"/>
      <c r="AGY50" s="272"/>
      <c r="AGZ50" s="272"/>
      <c r="AHA50" s="272"/>
      <c r="AHB50" s="272"/>
      <c r="AHC50" s="272"/>
      <c r="AHD50" s="272"/>
      <c r="AHE50" s="272"/>
      <c r="AHF50" s="272"/>
      <c r="AHG50" s="272"/>
      <c r="AHH50" s="272"/>
      <c r="AHI50" s="272"/>
      <c r="AHJ50" s="272"/>
      <c r="AHK50" s="272"/>
      <c r="AHL50" s="272"/>
      <c r="AHM50" s="272"/>
      <c r="AHN50" s="272"/>
      <c r="AHO50" s="272"/>
      <c r="AHP50" s="272"/>
      <c r="AHQ50" s="272"/>
      <c r="AHR50" s="272"/>
      <c r="AHS50" s="272"/>
      <c r="AHT50" s="272"/>
      <c r="AHU50" s="272"/>
      <c r="AHV50" s="272"/>
      <c r="AHW50" s="272"/>
      <c r="AHX50" s="272"/>
      <c r="AHY50" s="272"/>
      <c r="AHZ50" s="272"/>
      <c r="AIA50" s="272"/>
      <c r="AIB50" s="272"/>
      <c r="AIC50" s="272"/>
      <c r="AID50" s="272"/>
      <c r="AIE50" s="272"/>
      <c r="AIF50" s="272"/>
      <c r="AIG50" s="272"/>
      <c r="AIH50" s="272"/>
      <c r="AII50" s="272"/>
      <c r="AIJ50" s="272"/>
      <c r="AIK50" s="272"/>
      <c r="AIL50" s="272"/>
      <c r="AIM50" s="272"/>
      <c r="AIN50" s="272"/>
      <c r="AIO50" s="272"/>
      <c r="AIP50" s="272"/>
      <c r="AIQ50" s="272"/>
      <c r="AIR50" s="272"/>
      <c r="AIS50" s="272"/>
      <c r="AIT50" s="272"/>
      <c r="AIU50" s="272"/>
      <c r="AIV50" s="272"/>
      <c r="AIW50" s="272"/>
      <c r="AIX50" s="272"/>
      <c r="AIY50" s="272"/>
      <c r="AIZ50" s="272"/>
      <c r="AJA50" s="272"/>
      <c r="AJB50" s="272"/>
      <c r="AJC50" s="272"/>
      <c r="AJD50" s="272"/>
      <c r="AJE50" s="272"/>
      <c r="AJF50" s="272"/>
      <c r="AJG50" s="272"/>
      <c r="AJH50" s="272"/>
      <c r="AJI50" s="272"/>
      <c r="AJJ50" s="272"/>
      <c r="AJK50" s="272"/>
      <c r="AJL50" s="272"/>
      <c r="AJM50" s="272"/>
      <c r="AJN50" s="272"/>
      <c r="AJO50" s="272"/>
      <c r="AJP50" s="272"/>
      <c r="AJQ50" s="272"/>
      <c r="AJR50" s="272"/>
      <c r="AJS50" s="272"/>
      <c r="AJT50" s="272"/>
      <c r="AJU50" s="272"/>
      <c r="AJV50" s="272"/>
      <c r="AJW50" s="272"/>
      <c r="AJX50" s="272"/>
      <c r="AJY50" s="272"/>
      <c r="AJZ50" s="272"/>
      <c r="AKA50" s="272"/>
      <c r="AKB50" s="272"/>
      <c r="AKC50" s="272"/>
      <c r="AKD50" s="272"/>
      <c r="AKE50" s="272"/>
      <c r="AKF50" s="272"/>
      <c r="AKG50" s="272"/>
      <c r="AKH50" s="272"/>
      <c r="AKI50" s="272"/>
      <c r="AKJ50" s="272"/>
      <c r="AKK50" s="272"/>
      <c r="AKL50" s="272"/>
      <c r="AKM50" s="272"/>
      <c r="AKN50" s="272"/>
      <c r="AKO50" s="272"/>
      <c r="AKP50" s="272"/>
      <c r="AKQ50" s="272"/>
      <c r="AKR50" s="272"/>
      <c r="AKS50" s="272"/>
      <c r="AKT50" s="272"/>
      <c r="AKU50" s="272"/>
      <c r="AKV50" s="272"/>
      <c r="AKW50" s="272"/>
      <c r="AKX50" s="272"/>
      <c r="AKY50" s="272"/>
      <c r="AKZ50" s="272"/>
      <c r="ALA50" s="272"/>
      <c r="ALB50" s="272"/>
      <c r="ALC50" s="272"/>
      <c r="ALD50" s="272"/>
      <c r="ALE50" s="272"/>
      <c r="ALF50" s="272"/>
      <c r="ALG50" s="272"/>
      <c r="ALH50" s="272"/>
      <c r="ALI50" s="272"/>
      <c r="ALJ50" s="272"/>
      <c r="ALK50" s="272"/>
      <c r="ALL50" s="272"/>
      <c r="ALM50" s="272"/>
      <c r="ALN50" s="272"/>
      <c r="ALO50" s="272"/>
      <c r="ALP50" s="272"/>
      <c r="ALQ50" s="272"/>
      <c r="ALR50" s="272"/>
      <c r="ALS50" s="272"/>
      <c r="ALT50" s="272"/>
      <c r="ALU50" s="272"/>
      <c r="ALV50" s="272"/>
      <c r="ALW50" s="272"/>
      <c r="ALX50" s="272"/>
      <c r="ALY50" s="272"/>
      <c r="ALZ50" s="272"/>
      <c r="AMA50" s="272"/>
      <c r="AMB50" s="272"/>
      <c r="AMC50" s="272"/>
      <c r="AMD50" s="272"/>
      <c r="AME50" s="272"/>
      <c r="AMF50" s="272"/>
      <c r="AMG50" s="272"/>
      <c r="AMH50" s="272"/>
      <c r="AMI50" s="272"/>
      <c r="AMJ50" s="272"/>
    </row>
    <row r="51" spans="1:1024" s="58" customFormat="1" ht="67.5" hidden="1">
      <c r="A51" s="268"/>
      <c r="B51" s="269"/>
      <c r="C51" s="48" t="s">
        <v>26</v>
      </c>
      <c r="D51" s="49"/>
      <c r="E51" s="49">
        <f>E50</f>
        <v>155911.4</v>
      </c>
      <c r="F51" s="49"/>
      <c r="G51" s="49">
        <f>G50</f>
        <v>0</v>
      </c>
      <c r="H51" s="49">
        <f>H50</f>
        <v>0</v>
      </c>
      <c r="I51" s="50"/>
      <c r="J51" s="50"/>
      <c r="K51" s="50"/>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c r="DA51" s="272"/>
      <c r="DB51" s="272"/>
      <c r="DC51" s="272"/>
      <c r="DD51" s="272"/>
      <c r="DE51" s="272"/>
      <c r="DF51" s="272"/>
      <c r="DG51" s="272"/>
      <c r="DH51" s="272"/>
      <c r="DI51" s="272"/>
      <c r="DJ51" s="272"/>
      <c r="DK51" s="272"/>
      <c r="DL51" s="272"/>
      <c r="DM51" s="272"/>
      <c r="DN51" s="272"/>
      <c r="DO51" s="272"/>
      <c r="DP51" s="272"/>
      <c r="DQ51" s="272"/>
      <c r="DR51" s="272"/>
      <c r="DS51" s="272"/>
      <c r="DT51" s="272"/>
      <c r="DU51" s="272"/>
      <c r="DV51" s="272"/>
      <c r="DW51" s="272"/>
      <c r="DX51" s="272"/>
      <c r="DY51" s="272"/>
      <c r="DZ51" s="272"/>
      <c r="EA51" s="272"/>
      <c r="EB51" s="272"/>
      <c r="EC51" s="272"/>
      <c r="ED51" s="272"/>
      <c r="EE51" s="272"/>
      <c r="EF51" s="272"/>
      <c r="EG51" s="272"/>
      <c r="EH51" s="272"/>
      <c r="EI51" s="272"/>
      <c r="EJ51" s="272"/>
      <c r="EK51" s="272"/>
      <c r="EL51" s="272"/>
      <c r="EM51" s="272"/>
      <c r="EN51" s="272"/>
      <c r="EO51" s="272"/>
      <c r="EP51" s="272"/>
      <c r="EQ51" s="272"/>
      <c r="ER51" s="272"/>
      <c r="ES51" s="272"/>
      <c r="ET51" s="272"/>
      <c r="EU51" s="272"/>
      <c r="EV51" s="272"/>
      <c r="EW51" s="272"/>
      <c r="EX51" s="272"/>
      <c r="EY51" s="272"/>
      <c r="EZ51" s="272"/>
      <c r="FA51" s="272"/>
      <c r="FB51" s="272"/>
      <c r="FC51" s="272"/>
      <c r="FD51" s="272"/>
      <c r="FE51" s="272"/>
      <c r="FF51" s="272"/>
      <c r="FG51" s="272"/>
      <c r="FH51" s="272"/>
      <c r="FI51" s="272"/>
      <c r="FJ51" s="272"/>
      <c r="FK51" s="272"/>
      <c r="FL51" s="272"/>
      <c r="FM51" s="272"/>
      <c r="FN51" s="272"/>
      <c r="FO51" s="272"/>
      <c r="FP51" s="272"/>
      <c r="FQ51" s="272"/>
      <c r="FR51" s="272"/>
      <c r="FS51" s="272"/>
      <c r="FT51" s="272"/>
      <c r="FU51" s="272"/>
      <c r="FV51" s="272"/>
      <c r="FW51" s="272"/>
      <c r="FX51" s="272"/>
      <c r="FY51" s="272"/>
      <c r="FZ51" s="272"/>
      <c r="GA51" s="272"/>
      <c r="GB51" s="272"/>
      <c r="GC51" s="272"/>
      <c r="GD51" s="272"/>
      <c r="GE51" s="272"/>
      <c r="GF51" s="272"/>
      <c r="GG51" s="272"/>
      <c r="GH51" s="272"/>
      <c r="GI51" s="272"/>
      <c r="GJ51" s="272"/>
      <c r="GK51" s="272"/>
      <c r="GL51" s="272"/>
      <c r="GM51" s="272"/>
      <c r="GN51" s="272"/>
      <c r="GO51" s="272"/>
      <c r="GP51" s="272"/>
      <c r="GQ51" s="272"/>
      <c r="GR51" s="272"/>
      <c r="GS51" s="272"/>
      <c r="GT51" s="272"/>
      <c r="GU51" s="272"/>
      <c r="GV51" s="272"/>
      <c r="GW51" s="272"/>
      <c r="GX51" s="272"/>
      <c r="GY51" s="272"/>
      <c r="GZ51" s="272"/>
      <c r="HA51" s="272"/>
      <c r="HB51" s="272"/>
      <c r="HC51" s="272"/>
      <c r="HD51" s="272"/>
      <c r="HE51" s="272"/>
      <c r="HF51" s="272"/>
      <c r="HG51" s="272"/>
      <c r="HH51" s="272"/>
      <c r="HI51" s="272"/>
      <c r="HJ51" s="272"/>
      <c r="HK51" s="272"/>
      <c r="HL51" s="272"/>
      <c r="HM51" s="272"/>
      <c r="HN51" s="272"/>
      <c r="HO51" s="272"/>
      <c r="HP51" s="272"/>
      <c r="HQ51" s="272"/>
      <c r="HR51" s="272"/>
      <c r="HS51" s="272"/>
      <c r="HT51" s="272"/>
      <c r="HU51" s="272"/>
      <c r="HV51" s="272"/>
      <c r="HW51" s="272"/>
      <c r="HX51" s="272"/>
      <c r="HY51" s="272"/>
      <c r="HZ51" s="272"/>
      <c r="IA51" s="272"/>
      <c r="IB51" s="272"/>
      <c r="IC51" s="272"/>
      <c r="ID51" s="272"/>
      <c r="IE51" s="272"/>
      <c r="IF51" s="272"/>
      <c r="IG51" s="272"/>
      <c r="IH51" s="272"/>
      <c r="II51" s="272"/>
      <c r="IJ51" s="272"/>
      <c r="IK51" s="272"/>
      <c r="IL51" s="272"/>
      <c r="IM51" s="272"/>
      <c r="IN51" s="272"/>
      <c r="IO51" s="272"/>
      <c r="IP51" s="272"/>
      <c r="IQ51" s="272"/>
      <c r="IR51" s="272"/>
      <c r="IS51" s="272"/>
      <c r="IT51" s="272"/>
      <c r="IU51" s="272"/>
      <c r="IV51" s="272"/>
      <c r="IW51" s="272"/>
      <c r="IX51" s="272"/>
      <c r="IY51" s="272"/>
      <c r="IZ51" s="272"/>
      <c r="JA51" s="272"/>
      <c r="JB51" s="272"/>
      <c r="JC51" s="272"/>
      <c r="JD51" s="272"/>
      <c r="JE51" s="272"/>
      <c r="JF51" s="272"/>
      <c r="JG51" s="272"/>
      <c r="JH51" s="272"/>
      <c r="JI51" s="272"/>
      <c r="JJ51" s="272"/>
      <c r="JK51" s="272"/>
      <c r="JL51" s="272"/>
      <c r="JM51" s="272"/>
      <c r="JN51" s="272"/>
      <c r="JO51" s="272"/>
      <c r="JP51" s="272"/>
      <c r="JQ51" s="272"/>
      <c r="JR51" s="272"/>
      <c r="JS51" s="272"/>
      <c r="JT51" s="272"/>
      <c r="JU51" s="272"/>
      <c r="JV51" s="272"/>
      <c r="JW51" s="272"/>
      <c r="JX51" s="272"/>
      <c r="JY51" s="272"/>
      <c r="JZ51" s="272"/>
      <c r="KA51" s="272"/>
      <c r="KB51" s="272"/>
      <c r="KC51" s="272"/>
      <c r="KD51" s="272"/>
      <c r="KE51" s="272"/>
      <c r="KF51" s="272"/>
      <c r="KG51" s="272"/>
      <c r="KH51" s="272"/>
      <c r="KI51" s="272"/>
      <c r="KJ51" s="272"/>
      <c r="KK51" s="272"/>
      <c r="KL51" s="272"/>
      <c r="KM51" s="272"/>
      <c r="KN51" s="272"/>
      <c r="KO51" s="272"/>
      <c r="KP51" s="272"/>
      <c r="KQ51" s="272"/>
      <c r="KR51" s="272"/>
      <c r="KS51" s="272"/>
      <c r="KT51" s="272"/>
      <c r="KU51" s="272"/>
      <c r="KV51" s="272"/>
      <c r="KW51" s="272"/>
      <c r="KX51" s="272"/>
      <c r="KY51" s="272"/>
      <c r="KZ51" s="272"/>
      <c r="LA51" s="272"/>
      <c r="LB51" s="272"/>
      <c r="LC51" s="272"/>
      <c r="LD51" s="272"/>
      <c r="LE51" s="272"/>
      <c r="LF51" s="272"/>
      <c r="LG51" s="272"/>
      <c r="LH51" s="272"/>
      <c r="LI51" s="272"/>
      <c r="LJ51" s="272"/>
      <c r="LK51" s="272"/>
      <c r="LL51" s="272"/>
      <c r="LM51" s="272"/>
      <c r="LN51" s="272"/>
      <c r="LO51" s="272"/>
      <c r="LP51" s="272"/>
      <c r="LQ51" s="272"/>
      <c r="LR51" s="272"/>
      <c r="LS51" s="272"/>
      <c r="LT51" s="272"/>
      <c r="LU51" s="272"/>
      <c r="LV51" s="272"/>
      <c r="LW51" s="272"/>
      <c r="LX51" s="272"/>
      <c r="LY51" s="272"/>
      <c r="LZ51" s="272"/>
      <c r="MA51" s="272"/>
      <c r="MB51" s="272"/>
      <c r="MC51" s="272"/>
      <c r="MD51" s="272"/>
      <c r="ME51" s="272"/>
      <c r="MF51" s="272"/>
      <c r="MG51" s="272"/>
      <c r="MH51" s="272"/>
      <c r="MI51" s="272"/>
      <c r="MJ51" s="272"/>
      <c r="MK51" s="272"/>
      <c r="ML51" s="272"/>
      <c r="MM51" s="272"/>
      <c r="MN51" s="272"/>
      <c r="MO51" s="272"/>
      <c r="MP51" s="272"/>
      <c r="MQ51" s="272"/>
      <c r="MR51" s="272"/>
      <c r="MS51" s="272"/>
      <c r="MT51" s="272"/>
      <c r="MU51" s="272"/>
      <c r="MV51" s="272"/>
      <c r="MW51" s="272"/>
      <c r="MX51" s="272"/>
      <c r="MY51" s="272"/>
      <c r="MZ51" s="272"/>
      <c r="NA51" s="272"/>
      <c r="NB51" s="272"/>
      <c r="NC51" s="272"/>
      <c r="ND51" s="272"/>
      <c r="NE51" s="272"/>
      <c r="NF51" s="272"/>
      <c r="NG51" s="272"/>
      <c r="NH51" s="272"/>
      <c r="NI51" s="272"/>
      <c r="NJ51" s="272"/>
      <c r="NK51" s="272"/>
      <c r="NL51" s="272"/>
      <c r="NM51" s="272"/>
      <c r="NN51" s="272"/>
      <c r="NO51" s="272"/>
      <c r="NP51" s="272"/>
      <c r="NQ51" s="272"/>
      <c r="NR51" s="272"/>
      <c r="NS51" s="272"/>
      <c r="NT51" s="272"/>
      <c r="NU51" s="272"/>
      <c r="NV51" s="272"/>
      <c r="NW51" s="272"/>
      <c r="NX51" s="272"/>
      <c r="NY51" s="272"/>
      <c r="NZ51" s="272"/>
      <c r="OA51" s="272"/>
      <c r="OB51" s="272"/>
      <c r="OC51" s="272"/>
      <c r="OD51" s="272"/>
      <c r="OE51" s="272"/>
      <c r="OF51" s="272"/>
      <c r="OG51" s="272"/>
      <c r="OH51" s="272"/>
      <c r="OI51" s="272"/>
      <c r="OJ51" s="272"/>
      <c r="OK51" s="272"/>
      <c r="OL51" s="272"/>
      <c r="OM51" s="272"/>
      <c r="ON51" s="272"/>
      <c r="OO51" s="272"/>
      <c r="OP51" s="272"/>
      <c r="OQ51" s="272"/>
      <c r="OR51" s="272"/>
      <c r="OS51" s="272"/>
      <c r="OT51" s="272"/>
      <c r="OU51" s="272"/>
      <c r="OV51" s="272"/>
      <c r="OW51" s="272"/>
      <c r="OX51" s="272"/>
      <c r="OY51" s="272"/>
      <c r="OZ51" s="272"/>
      <c r="PA51" s="272"/>
      <c r="PB51" s="272"/>
      <c r="PC51" s="272"/>
      <c r="PD51" s="272"/>
      <c r="PE51" s="272"/>
      <c r="PF51" s="272"/>
      <c r="PG51" s="272"/>
      <c r="PH51" s="272"/>
      <c r="PI51" s="272"/>
      <c r="PJ51" s="272"/>
      <c r="PK51" s="272"/>
      <c r="PL51" s="272"/>
      <c r="PM51" s="272"/>
      <c r="PN51" s="272"/>
      <c r="PO51" s="272"/>
      <c r="PP51" s="272"/>
      <c r="PQ51" s="272"/>
      <c r="PR51" s="272"/>
      <c r="PS51" s="272"/>
      <c r="PT51" s="272"/>
      <c r="PU51" s="272"/>
      <c r="PV51" s="272"/>
      <c r="PW51" s="272"/>
      <c r="PX51" s="272"/>
      <c r="PY51" s="272"/>
      <c r="PZ51" s="272"/>
      <c r="QA51" s="272"/>
      <c r="QB51" s="272"/>
      <c r="QC51" s="272"/>
      <c r="QD51" s="272"/>
      <c r="QE51" s="272"/>
      <c r="QF51" s="272"/>
      <c r="QG51" s="272"/>
      <c r="QH51" s="272"/>
      <c r="QI51" s="272"/>
      <c r="QJ51" s="272"/>
      <c r="QK51" s="272"/>
      <c r="QL51" s="272"/>
      <c r="QM51" s="272"/>
      <c r="QN51" s="272"/>
      <c r="QO51" s="272"/>
      <c r="QP51" s="272"/>
      <c r="QQ51" s="272"/>
      <c r="QR51" s="272"/>
      <c r="QS51" s="272"/>
      <c r="QT51" s="272"/>
      <c r="QU51" s="272"/>
      <c r="QV51" s="272"/>
      <c r="QW51" s="272"/>
      <c r="QX51" s="272"/>
      <c r="QY51" s="272"/>
      <c r="QZ51" s="272"/>
      <c r="RA51" s="272"/>
      <c r="RB51" s="272"/>
      <c r="RC51" s="272"/>
      <c r="RD51" s="272"/>
      <c r="RE51" s="272"/>
      <c r="RF51" s="272"/>
      <c r="RG51" s="272"/>
      <c r="RH51" s="272"/>
      <c r="RI51" s="272"/>
      <c r="RJ51" s="272"/>
      <c r="RK51" s="272"/>
      <c r="RL51" s="272"/>
      <c r="RM51" s="272"/>
      <c r="RN51" s="272"/>
      <c r="RO51" s="272"/>
      <c r="RP51" s="272"/>
      <c r="RQ51" s="272"/>
      <c r="RR51" s="272"/>
      <c r="RS51" s="272"/>
      <c r="RT51" s="272"/>
      <c r="RU51" s="272"/>
      <c r="RV51" s="272"/>
      <c r="RW51" s="272"/>
      <c r="RX51" s="272"/>
      <c r="RY51" s="272"/>
      <c r="RZ51" s="272"/>
      <c r="SA51" s="272"/>
      <c r="SB51" s="272"/>
      <c r="SC51" s="272"/>
      <c r="SD51" s="272"/>
      <c r="SE51" s="272"/>
      <c r="SF51" s="272"/>
      <c r="SG51" s="272"/>
      <c r="SH51" s="272"/>
      <c r="SI51" s="272"/>
      <c r="SJ51" s="272"/>
      <c r="SK51" s="272"/>
      <c r="SL51" s="272"/>
      <c r="SM51" s="272"/>
      <c r="SN51" s="272"/>
      <c r="SO51" s="272"/>
      <c r="SP51" s="272"/>
      <c r="SQ51" s="272"/>
      <c r="SR51" s="272"/>
      <c r="SS51" s="272"/>
      <c r="ST51" s="272"/>
      <c r="SU51" s="272"/>
      <c r="SV51" s="272"/>
      <c r="SW51" s="272"/>
      <c r="SX51" s="272"/>
      <c r="SY51" s="272"/>
      <c r="SZ51" s="272"/>
      <c r="TA51" s="272"/>
      <c r="TB51" s="272"/>
      <c r="TC51" s="272"/>
      <c r="TD51" s="272"/>
      <c r="TE51" s="272"/>
      <c r="TF51" s="272"/>
      <c r="TG51" s="272"/>
      <c r="TH51" s="272"/>
      <c r="TI51" s="272"/>
      <c r="TJ51" s="272"/>
      <c r="TK51" s="272"/>
      <c r="TL51" s="272"/>
      <c r="TM51" s="272"/>
      <c r="TN51" s="272"/>
      <c r="TO51" s="272"/>
      <c r="TP51" s="272"/>
      <c r="TQ51" s="272"/>
      <c r="TR51" s="272"/>
      <c r="TS51" s="272"/>
      <c r="TT51" s="272"/>
      <c r="TU51" s="272"/>
      <c r="TV51" s="272"/>
      <c r="TW51" s="272"/>
      <c r="TX51" s="272"/>
      <c r="TY51" s="272"/>
      <c r="TZ51" s="272"/>
      <c r="UA51" s="272"/>
      <c r="UB51" s="272"/>
      <c r="UC51" s="272"/>
      <c r="UD51" s="272"/>
      <c r="UE51" s="272"/>
      <c r="UF51" s="272"/>
      <c r="UG51" s="272"/>
      <c r="UH51" s="272"/>
      <c r="UI51" s="272"/>
      <c r="UJ51" s="272"/>
      <c r="UK51" s="272"/>
      <c r="UL51" s="272"/>
      <c r="UM51" s="272"/>
      <c r="UN51" s="272"/>
      <c r="UO51" s="272"/>
      <c r="UP51" s="272"/>
      <c r="UQ51" s="272"/>
      <c r="UR51" s="272"/>
      <c r="US51" s="272"/>
      <c r="UT51" s="272"/>
      <c r="UU51" s="272"/>
      <c r="UV51" s="272"/>
      <c r="UW51" s="272"/>
      <c r="UX51" s="272"/>
      <c r="UY51" s="272"/>
      <c r="UZ51" s="272"/>
      <c r="VA51" s="272"/>
      <c r="VB51" s="272"/>
      <c r="VC51" s="272"/>
      <c r="VD51" s="272"/>
      <c r="VE51" s="272"/>
      <c r="VF51" s="272"/>
      <c r="VG51" s="272"/>
      <c r="VH51" s="272"/>
      <c r="VI51" s="272"/>
      <c r="VJ51" s="272"/>
      <c r="VK51" s="272"/>
      <c r="VL51" s="272"/>
      <c r="VM51" s="272"/>
      <c r="VN51" s="272"/>
      <c r="VO51" s="272"/>
      <c r="VP51" s="272"/>
      <c r="VQ51" s="272"/>
      <c r="VR51" s="272"/>
      <c r="VS51" s="272"/>
      <c r="VT51" s="272"/>
      <c r="VU51" s="272"/>
      <c r="VV51" s="272"/>
      <c r="VW51" s="272"/>
      <c r="VX51" s="272"/>
      <c r="VY51" s="272"/>
      <c r="VZ51" s="272"/>
      <c r="WA51" s="272"/>
      <c r="WB51" s="272"/>
      <c r="WC51" s="272"/>
      <c r="WD51" s="272"/>
      <c r="WE51" s="272"/>
      <c r="WF51" s="272"/>
      <c r="WG51" s="272"/>
      <c r="WH51" s="272"/>
      <c r="WI51" s="272"/>
      <c r="WJ51" s="272"/>
      <c r="WK51" s="272"/>
      <c r="WL51" s="272"/>
      <c r="WM51" s="272"/>
      <c r="WN51" s="272"/>
      <c r="WO51" s="272"/>
      <c r="WP51" s="272"/>
      <c r="WQ51" s="272"/>
      <c r="WR51" s="272"/>
      <c r="WS51" s="272"/>
      <c r="WT51" s="272"/>
      <c r="WU51" s="272"/>
      <c r="WV51" s="272"/>
      <c r="WW51" s="272"/>
      <c r="WX51" s="272"/>
      <c r="WY51" s="272"/>
      <c r="WZ51" s="272"/>
      <c r="XA51" s="272"/>
      <c r="XB51" s="272"/>
      <c r="XC51" s="272"/>
      <c r="XD51" s="272"/>
      <c r="XE51" s="272"/>
      <c r="XF51" s="272"/>
      <c r="XG51" s="272"/>
      <c r="XH51" s="272"/>
      <c r="XI51" s="272"/>
      <c r="XJ51" s="272"/>
      <c r="XK51" s="272"/>
      <c r="XL51" s="272"/>
      <c r="XM51" s="272"/>
      <c r="XN51" s="272"/>
      <c r="XO51" s="272"/>
      <c r="XP51" s="272"/>
      <c r="XQ51" s="272"/>
      <c r="XR51" s="272"/>
      <c r="XS51" s="272"/>
      <c r="XT51" s="272"/>
      <c r="XU51" s="272"/>
      <c r="XV51" s="272"/>
      <c r="XW51" s="272"/>
      <c r="XX51" s="272"/>
      <c r="XY51" s="272"/>
      <c r="XZ51" s="272"/>
      <c r="YA51" s="272"/>
      <c r="YB51" s="272"/>
      <c r="YC51" s="272"/>
      <c r="YD51" s="272"/>
      <c r="YE51" s="272"/>
      <c r="YF51" s="272"/>
      <c r="YG51" s="272"/>
      <c r="YH51" s="272"/>
      <c r="YI51" s="272"/>
      <c r="YJ51" s="272"/>
      <c r="YK51" s="272"/>
      <c r="YL51" s="272"/>
      <c r="YM51" s="272"/>
      <c r="YN51" s="272"/>
      <c r="YO51" s="272"/>
      <c r="YP51" s="272"/>
      <c r="YQ51" s="272"/>
      <c r="YR51" s="272"/>
      <c r="YS51" s="272"/>
      <c r="YT51" s="272"/>
      <c r="YU51" s="272"/>
      <c r="YV51" s="272"/>
      <c r="YW51" s="272"/>
      <c r="YX51" s="272"/>
      <c r="YY51" s="272"/>
      <c r="YZ51" s="272"/>
      <c r="ZA51" s="272"/>
      <c r="ZB51" s="272"/>
      <c r="ZC51" s="272"/>
      <c r="ZD51" s="272"/>
      <c r="ZE51" s="272"/>
      <c r="ZF51" s="272"/>
      <c r="ZG51" s="272"/>
      <c r="ZH51" s="272"/>
      <c r="ZI51" s="272"/>
      <c r="ZJ51" s="272"/>
      <c r="ZK51" s="272"/>
      <c r="ZL51" s="272"/>
      <c r="ZM51" s="272"/>
      <c r="ZN51" s="272"/>
      <c r="ZO51" s="272"/>
      <c r="ZP51" s="272"/>
      <c r="ZQ51" s="272"/>
      <c r="ZR51" s="272"/>
      <c r="ZS51" s="272"/>
      <c r="ZT51" s="272"/>
      <c r="ZU51" s="272"/>
      <c r="ZV51" s="272"/>
      <c r="ZW51" s="272"/>
      <c r="ZX51" s="272"/>
      <c r="ZY51" s="272"/>
      <c r="ZZ51" s="272"/>
      <c r="AAA51" s="272"/>
      <c r="AAB51" s="272"/>
      <c r="AAC51" s="272"/>
      <c r="AAD51" s="272"/>
      <c r="AAE51" s="272"/>
      <c r="AAF51" s="272"/>
      <c r="AAG51" s="272"/>
      <c r="AAH51" s="272"/>
      <c r="AAI51" s="272"/>
      <c r="AAJ51" s="272"/>
      <c r="AAK51" s="272"/>
      <c r="AAL51" s="272"/>
      <c r="AAM51" s="272"/>
      <c r="AAN51" s="272"/>
      <c r="AAO51" s="272"/>
      <c r="AAP51" s="272"/>
      <c r="AAQ51" s="272"/>
      <c r="AAR51" s="272"/>
      <c r="AAS51" s="272"/>
      <c r="AAT51" s="272"/>
      <c r="AAU51" s="272"/>
      <c r="AAV51" s="272"/>
      <c r="AAW51" s="272"/>
      <c r="AAX51" s="272"/>
      <c r="AAY51" s="272"/>
      <c r="AAZ51" s="272"/>
      <c r="ABA51" s="272"/>
      <c r="ABB51" s="272"/>
      <c r="ABC51" s="272"/>
      <c r="ABD51" s="272"/>
      <c r="ABE51" s="272"/>
      <c r="ABF51" s="272"/>
      <c r="ABG51" s="272"/>
      <c r="ABH51" s="272"/>
      <c r="ABI51" s="272"/>
      <c r="ABJ51" s="272"/>
      <c r="ABK51" s="272"/>
      <c r="ABL51" s="272"/>
      <c r="ABM51" s="272"/>
      <c r="ABN51" s="272"/>
      <c r="ABO51" s="272"/>
      <c r="ABP51" s="272"/>
      <c r="ABQ51" s="272"/>
      <c r="ABR51" s="272"/>
      <c r="ABS51" s="272"/>
      <c r="ABT51" s="272"/>
      <c r="ABU51" s="272"/>
      <c r="ABV51" s="272"/>
      <c r="ABW51" s="272"/>
      <c r="ABX51" s="272"/>
      <c r="ABY51" s="272"/>
      <c r="ABZ51" s="272"/>
      <c r="ACA51" s="272"/>
      <c r="ACB51" s="272"/>
      <c r="ACC51" s="272"/>
      <c r="ACD51" s="272"/>
      <c r="ACE51" s="272"/>
      <c r="ACF51" s="272"/>
      <c r="ACG51" s="272"/>
      <c r="ACH51" s="272"/>
      <c r="ACI51" s="272"/>
      <c r="ACJ51" s="272"/>
      <c r="ACK51" s="272"/>
      <c r="ACL51" s="272"/>
      <c r="ACM51" s="272"/>
      <c r="ACN51" s="272"/>
      <c r="ACO51" s="272"/>
      <c r="ACP51" s="272"/>
      <c r="ACQ51" s="272"/>
      <c r="ACR51" s="272"/>
      <c r="ACS51" s="272"/>
      <c r="ACT51" s="272"/>
      <c r="ACU51" s="272"/>
      <c r="ACV51" s="272"/>
      <c r="ACW51" s="272"/>
      <c r="ACX51" s="272"/>
      <c r="ACY51" s="272"/>
      <c r="ACZ51" s="272"/>
      <c r="ADA51" s="272"/>
      <c r="ADB51" s="272"/>
      <c r="ADC51" s="272"/>
      <c r="ADD51" s="272"/>
      <c r="ADE51" s="272"/>
      <c r="ADF51" s="272"/>
      <c r="ADG51" s="272"/>
      <c r="ADH51" s="272"/>
      <c r="ADI51" s="272"/>
      <c r="ADJ51" s="272"/>
      <c r="ADK51" s="272"/>
      <c r="ADL51" s="272"/>
      <c r="ADM51" s="272"/>
      <c r="ADN51" s="272"/>
      <c r="ADO51" s="272"/>
      <c r="ADP51" s="272"/>
      <c r="ADQ51" s="272"/>
      <c r="ADR51" s="272"/>
      <c r="ADS51" s="272"/>
      <c r="ADT51" s="272"/>
      <c r="ADU51" s="272"/>
      <c r="ADV51" s="272"/>
      <c r="ADW51" s="272"/>
      <c r="ADX51" s="272"/>
      <c r="ADY51" s="272"/>
      <c r="ADZ51" s="272"/>
      <c r="AEA51" s="272"/>
      <c r="AEB51" s="272"/>
      <c r="AEC51" s="272"/>
      <c r="AED51" s="272"/>
      <c r="AEE51" s="272"/>
      <c r="AEF51" s="272"/>
      <c r="AEG51" s="272"/>
      <c r="AEH51" s="272"/>
      <c r="AEI51" s="272"/>
      <c r="AEJ51" s="272"/>
      <c r="AEK51" s="272"/>
      <c r="AEL51" s="272"/>
      <c r="AEM51" s="272"/>
      <c r="AEN51" s="272"/>
      <c r="AEO51" s="272"/>
      <c r="AEP51" s="272"/>
      <c r="AEQ51" s="272"/>
      <c r="AER51" s="272"/>
      <c r="AES51" s="272"/>
      <c r="AET51" s="272"/>
      <c r="AEU51" s="272"/>
      <c r="AEV51" s="272"/>
      <c r="AEW51" s="272"/>
      <c r="AEX51" s="272"/>
      <c r="AEY51" s="272"/>
      <c r="AEZ51" s="272"/>
      <c r="AFA51" s="272"/>
      <c r="AFB51" s="272"/>
      <c r="AFC51" s="272"/>
      <c r="AFD51" s="272"/>
      <c r="AFE51" s="272"/>
      <c r="AFF51" s="272"/>
      <c r="AFG51" s="272"/>
      <c r="AFH51" s="272"/>
      <c r="AFI51" s="272"/>
      <c r="AFJ51" s="272"/>
      <c r="AFK51" s="272"/>
      <c r="AFL51" s="272"/>
      <c r="AFM51" s="272"/>
      <c r="AFN51" s="272"/>
      <c r="AFO51" s="272"/>
      <c r="AFP51" s="272"/>
      <c r="AFQ51" s="272"/>
      <c r="AFR51" s="272"/>
      <c r="AFS51" s="272"/>
      <c r="AFT51" s="272"/>
      <c r="AFU51" s="272"/>
      <c r="AFV51" s="272"/>
      <c r="AFW51" s="272"/>
      <c r="AFX51" s="272"/>
      <c r="AFY51" s="272"/>
      <c r="AFZ51" s="272"/>
      <c r="AGA51" s="272"/>
      <c r="AGB51" s="272"/>
      <c r="AGC51" s="272"/>
      <c r="AGD51" s="272"/>
      <c r="AGE51" s="272"/>
      <c r="AGF51" s="272"/>
      <c r="AGG51" s="272"/>
      <c r="AGH51" s="272"/>
      <c r="AGI51" s="272"/>
      <c r="AGJ51" s="272"/>
      <c r="AGK51" s="272"/>
      <c r="AGL51" s="272"/>
      <c r="AGM51" s="272"/>
      <c r="AGN51" s="272"/>
      <c r="AGO51" s="272"/>
      <c r="AGP51" s="272"/>
      <c r="AGQ51" s="272"/>
      <c r="AGR51" s="272"/>
      <c r="AGS51" s="272"/>
      <c r="AGT51" s="272"/>
      <c r="AGU51" s="272"/>
      <c r="AGV51" s="272"/>
      <c r="AGW51" s="272"/>
      <c r="AGX51" s="272"/>
      <c r="AGY51" s="272"/>
      <c r="AGZ51" s="272"/>
      <c r="AHA51" s="272"/>
      <c r="AHB51" s="272"/>
      <c r="AHC51" s="272"/>
      <c r="AHD51" s="272"/>
      <c r="AHE51" s="272"/>
      <c r="AHF51" s="272"/>
      <c r="AHG51" s="272"/>
      <c r="AHH51" s="272"/>
      <c r="AHI51" s="272"/>
      <c r="AHJ51" s="272"/>
      <c r="AHK51" s="272"/>
      <c r="AHL51" s="272"/>
      <c r="AHM51" s="272"/>
      <c r="AHN51" s="272"/>
      <c r="AHO51" s="272"/>
      <c r="AHP51" s="272"/>
      <c r="AHQ51" s="272"/>
      <c r="AHR51" s="272"/>
      <c r="AHS51" s="272"/>
      <c r="AHT51" s="272"/>
      <c r="AHU51" s="272"/>
      <c r="AHV51" s="272"/>
      <c r="AHW51" s="272"/>
      <c r="AHX51" s="272"/>
      <c r="AHY51" s="272"/>
      <c r="AHZ51" s="272"/>
      <c r="AIA51" s="272"/>
      <c r="AIB51" s="272"/>
      <c r="AIC51" s="272"/>
      <c r="AID51" s="272"/>
      <c r="AIE51" s="272"/>
      <c r="AIF51" s="272"/>
      <c r="AIG51" s="272"/>
      <c r="AIH51" s="272"/>
      <c r="AII51" s="272"/>
      <c r="AIJ51" s="272"/>
      <c r="AIK51" s="272"/>
      <c r="AIL51" s="272"/>
      <c r="AIM51" s="272"/>
      <c r="AIN51" s="272"/>
      <c r="AIO51" s="272"/>
      <c r="AIP51" s="272"/>
      <c r="AIQ51" s="272"/>
      <c r="AIR51" s="272"/>
      <c r="AIS51" s="272"/>
      <c r="AIT51" s="272"/>
      <c r="AIU51" s="272"/>
      <c r="AIV51" s="272"/>
      <c r="AIW51" s="272"/>
      <c r="AIX51" s="272"/>
      <c r="AIY51" s="272"/>
      <c r="AIZ51" s="272"/>
      <c r="AJA51" s="272"/>
      <c r="AJB51" s="272"/>
      <c r="AJC51" s="272"/>
      <c r="AJD51" s="272"/>
      <c r="AJE51" s="272"/>
      <c r="AJF51" s="272"/>
      <c r="AJG51" s="272"/>
      <c r="AJH51" s="272"/>
      <c r="AJI51" s="272"/>
      <c r="AJJ51" s="272"/>
      <c r="AJK51" s="272"/>
      <c r="AJL51" s="272"/>
      <c r="AJM51" s="272"/>
      <c r="AJN51" s="272"/>
      <c r="AJO51" s="272"/>
      <c r="AJP51" s="272"/>
      <c r="AJQ51" s="272"/>
      <c r="AJR51" s="272"/>
      <c r="AJS51" s="272"/>
      <c r="AJT51" s="272"/>
      <c r="AJU51" s="272"/>
      <c r="AJV51" s="272"/>
      <c r="AJW51" s="272"/>
      <c r="AJX51" s="272"/>
      <c r="AJY51" s="272"/>
      <c r="AJZ51" s="272"/>
      <c r="AKA51" s="272"/>
      <c r="AKB51" s="272"/>
      <c r="AKC51" s="272"/>
      <c r="AKD51" s="272"/>
      <c r="AKE51" s="272"/>
      <c r="AKF51" s="272"/>
      <c r="AKG51" s="272"/>
      <c r="AKH51" s="272"/>
      <c r="AKI51" s="272"/>
      <c r="AKJ51" s="272"/>
      <c r="AKK51" s="272"/>
      <c r="AKL51" s="272"/>
      <c r="AKM51" s="272"/>
      <c r="AKN51" s="272"/>
      <c r="AKO51" s="272"/>
      <c r="AKP51" s="272"/>
      <c r="AKQ51" s="272"/>
      <c r="AKR51" s="272"/>
      <c r="AKS51" s="272"/>
      <c r="AKT51" s="272"/>
      <c r="AKU51" s="272"/>
      <c r="AKV51" s="272"/>
      <c r="AKW51" s="272"/>
      <c r="AKX51" s="272"/>
      <c r="AKY51" s="272"/>
      <c r="AKZ51" s="272"/>
      <c r="ALA51" s="272"/>
      <c r="ALB51" s="272"/>
      <c r="ALC51" s="272"/>
      <c r="ALD51" s="272"/>
      <c r="ALE51" s="272"/>
      <c r="ALF51" s="272"/>
      <c r="ALG51" s="272"/>
      <c r="ALH51" s="272"/>
      <c r="ALI51" s="272"/>
      <c r="ALJ51" s="272"/>
      <c r="ALK51" s="272"/>
      <c r="ALL51" s="272"/>
      <c r="ALM51" s="272"/>
      <c r="ALN51" s="272"/>
      <c r="ALO51" s="272"/>
      <c r="ALP51" s="272"/>
      <c r="ALQ51" s="272"/>
      <c r="ALR51" s="272"/>
      <c r="ALS51" s="272"/>
      <c r="ALT51" s="272"/>
      <c r="ALU51" s="272"/>
      <c r="ALV51" s="272"/>
      <c r="ALW51" s="272"/>
      <c r="ALX51" s="272"/>
      <c r="ALY51" s="272"/>
      <c r="ALZ51" s="272"/>
      <c r="AMA51" s="272"/>
      <c r="AMB51" s="272"/>
      <c r="AMC51" s="272"/>
      <c r="AMD51" s="272"/>
      <c r="AME51" s="272"/>
      <c r="AMF51" s="272"/>
      <c r="AMG51" s="272"/>
      <c r="AMH51" s="272"/>
      <c r="AMI51" s="272"/>
      <c r="AMJ51" s="272"/>
    </row>
    <row r="52" spans="1:1024" s="58" customFormat="1" ht="27" hidden="1">
      <c r="A52" s="268"/>
      <c r="B52" s="269"/>
      <c r="C52" s="48" t="s">
        <v>27</v>
      </c>
      <c r="D52" s="49">
        <f t="shared" ref="D52:H53" si="1">D44</f>
        <v>250</v>
      </c>
      <c r="E52" s="49">
        <f t="shared" si="1"/>
        <v>0</v>
      </c>
      <c r="F52" s="49">
        <f t="shared" si="1"/>
        <v>0</v>
      </c>
      <c r="G52" s="49">
        <f t="shared" si="1"/>
        <v>0</v>
      </c>
      <c r="H52" s="49">
        <f t="shared" si="1"/>
        <v>0</v>
      </c>
      <c r="I52" s="50"/>
      <c r="J52" s="50"/>
      <c r="K52" s="50"/>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2"/>
      <c r="CZ52" s="272"/>
      <c r="DA52" s="272"/>
      <c r="DB52" s="272"/>
      <c r="DC52" s="272"/>
      <c r="DD52" s="272"/>
      <c r="DE52" s="272"/>
      <c r="DF52" s="272"/>
      <c r="DG52" s="272"/>
      <c r="DH52" s="272"/>
      <c r="DI52" s="272"/>
      <c r="DJ52" s="272"/>
      <c r="DK52" s="272"/>
      <c r="DL52" s="272"/>
      <c r="DM52" s="272"/>
      <c r="DN52" s="272"/>
      <c r="DO52" s="272"/>
      <c r="DP52" s="272"/>
      <c r="DQ52" s="272"/>
      <c r="DR52" s="272"/>
      <c r="DS52" s="272"/>
      <c r="DT52" s="272"/>
      <c r="DU52" s="272"/>
      <c r="DV52" s="272"/>
      <c r="DW52" s="272"/>
      <c r="DX52" s="272"/>
      <c r="DY52" s="272"/>
      <c r="DZ52" s="272"/>
      <c r="EA52" s="272"/>
      <c r="EB52" s="272"/>
      <c r="EC52" s="272"/>
      <c r="ED52" s="272"/>
      <c r="EE52" s="272"/>
      <c r="EF52" s="272"/>
      <c r="EG52" s="272"/>
      <c r="EH52" s="272"/>
      <c r="EI52" s="272"/>
      <c r="EJ52" s="272"/>
      <c r="EK52" s="272"/>
      <c r="EL52" s="272"/>
      <c r="EM52" s="272"/>
      <c r="EN52" s="272"/>
      <c r="EO52" s="272"/>
      <c r="EP52" s="272"/>
      <c r="EQ52" s="272"/>
      <c r="ER52" s="272"/>
      <c r="ES52" s="272"/>
      <c r="ET52" s="272"/>
      <c r="EU52" s="272"/>
      <c r="EV52" s="272"/>
      <c r="EW52" s="272"/>
      <c r="EX52" s="272"/>
      <c r="EY52" s="272"/>
      <c r="EZ52" s="272"/>
      <c r="FA52" s="272"/>
      <c r="FB52" s="272"/>
      <c r="FC52" s="272"/>
      <c r="FD52" s="272"/>
      <c r="FE52" s="272"/>
      <c r="FF52" s="272"/>
      <c r="FG52" s="272"/>
      <c r="FH52" s="272"/>
      <c r="FI52" s="272"/>
      <c r="FJ52" s="272"/>
      <c r="FK52" s="272"/>
      <c r="FL52" s="272"/>
      <c r="FM52" s="272"/>
      <c r="FN52" s="272"/>
      <c r="FO52" s="272"/>
      <c r="FP52" s="272"/>
      <c r="FQ52" s="272"/>
      <c r="FR52" s="272"/>
      <c r="FS52" s="272"/>
      <c r="FT52" s="272"/>
      <c r="FU52" s="272"/>
      <c r="FV52" s="272"/>
      <c r="FW52" s="272"/>
      <c r="FX52" s="272"/>
      <c r="FY52" s="272"/>
      <c r="FZ52" s="272"/>
      <c r="GA52" s="272"/>
      <c r="GB52" s="272"/>
      <c r="GC52" s="272"/>
      <c r="GD52" s="272"/>
      <c r="GE52" s="272"/>
      <c r="GF52" s="272"/>
      <c r="GG52" s="272"/>
      <c r="GH52" s="272"/>
      <c r="GI52" s="272"/>
      <c r="GJ52" s="272"/>
      <c r="GK52" s="272"/>
      <c r="GL52" s="272"/>
      <c r="GM52" s="272"/>
      <c r="GN52" s="272"/>
      <c r="GO52" s="272"/>
      <c r="GP52" s="272"/>
      <c r="GQ52" s="272"/>
      <c r="GR52" s="272"/>
      <c r="GS52" s="272"/>
      <c r="GT52" s="272"/>
      <c r="GU52" s="272"/>
      <c r="GV52" s="272"/>
      <c r="GW52" s="272"/>
      <c r="GX52" s="272"/>
      <c r="GY52" s="272"/>
      <c r="GZ52" s="272"/>
      <c r="HA52" s="272"/>
      <c r="HB52" s="272"/>
      <c r="HC52" s="272"/>
      <c r="HD52" s="272"/>
      <c r="HE52" s="272"/>
      <c r="HF52" s="272"/>
      <c r="HG52" s="272"/>
      <c r="HH52" s="272"/>
      <c r="HI52" s="272"/>
      <c r="HJ52" s="272"/>
      <c r="HK52" s="272"/>
      <c r="HL52" s="272"/>
      <c r="HM52" s="272"/>
      <c r="HN52" s="272"/>
      <c r="HO52" s="272"/>
      <c r="HP52" s="272"/>
      <c r="HQ52" s="272"/>
      <c r="HR52" s="272"/>
      <c r="HS52" s="272"/>
      <c r="HT52" s="272"/>
      <c r="HU52" s="272"/>
      <c r="HV52" s="272"/>
      <c r="HW52" s="272"/>
      <c r="HX52" s="272"/>
      <c r="HY52" s="272"/>
      <c r="HZ52" s="272"/>
      <c r="IA52" s="272"/>
      <c r="IB52" s="272"/>
      <c r="IC52" s="272"/>
      <c r="ID52" s="272"/>
      <c r="IE52" s="272"/>
      <c r="IF52" s="272"/>
      <c r="IG52" s="272"/>
      <c r="IH52" s="272"/>
      <c r="II52" s="272"/>
      <c r="IJ52" s="272"/>
      <c r="IK52" s="272"/>
      <c r="IL52" s="272"/>
      <c r="IM52" s="272"/>
      <c r="IN52" s="272"/>
      <c r="IO52" s="272"/>
      <c r="IP52" s="272"/>
      <c r="IQ52" s="272"/>
      <c r="IR52" s="272"/>
      <c r="IS52" s="272"/>
      <c r="IT52" s="272"/>
      <c r="IU52" s="272"/>
      <c r="IV52" s="272"/>
      <c r="IW52" s="272"/>
      <c r="IX52" s="272"/>
      <c r="IY52" s="272"/>
      <c r="IZ52" s="272"/>
      <c r="JA52" s="272"/>
      <c r="JB52" s="272"/>
      <c r="JC52" s="272"/>
      <c r="JD52" s="272"/>
      <c r="JE52" s="272"/>
      <c r="JF52" s="272"/>
      <c r="JG52" s="272"/>
      <c r="JH52" s="272"/>
      <c r="JI52" s="272"/>
      <c r="JJ52" s="272"/>
      <c r="JK52" s="272"/>
      <c r="JL52" s="272"/>
      <c r="JM52" s="272"/>
      <c r="JN52" s="272"/>
      <c r="JO52" s="272"/>
      <c r="JP52" s="272"/>
      <c r="JQ52" s="272"/>
      <c r="JR52" s="272"/>
      <c r="JS52" s="272"/>
      <c r="JT52" s="272"/>
      <c r="JU52" s="272"/>
      <c r="JV52" s="272"/>
      <c r="JW52" s="272"/>
      <c r="JX52" s="272"/>
      <c r="JY52" s="272"/>
      <c r="JZ52" s="272"/>
      <c r="KA52" s="272"/>
      <c r="KB52" s="272"/>
      <c r="KC52" s="272"/>
      <c r="KD52" s="272"/>
      <c r="KE52" s="272"/>
      <c r="KF52" s="272"/>
      <c r="KG52" s="272"/>
      <c r="KH52" s="272"/>
      <c r="KI52" s="272"/>
      <c r="KJ52" s="272"/>
      <c r="KK52" s="272"/>
      <c r="KL52" s="272"/>
      <c r="KM52" s="272"/>
      <c r="KN52" s="272"/>
      <c r="KO52" s="272"/>
      <c r="KP52" s="272"/>
      <c r="KQ52" s="272"/>
      <c r="KR52" s="272"/>
      <c r="KS52" s="272"/>
      <c r="KT52" s="272"/>
      <c r="KU52" s="272"/>
      <c r="KV52" s="272"/>
      <c r="KW52" s="272"/>
      <c r="KX52" s="272"/>
      <c r="KY52" s="272"/>
      <c r="KZ52" s="272"/>
      <c r="LA52" s="272"/>
      <c r="LB52" s="272"/>
      <c r="LC52" s="272"/>
      <c r="LD52" s="272"/>
      <c r="LE52" s="272"/>
      <c r="LF52" s="272"/>
      <c r="LG52" s="272"/>
      <c r="LH52" s="272"/>
      <c r="LI52" s="272"/>
      <c r="LJ52" s="272"/>
      <c r="LK52" s="272"/>
      <c r="LL52" s="272"/>
      <c r="LM52" s="272"/>
      <c r="LN52" s="272"/>
      <c r="LO52" s="272"/>
      <c r="LP52" s="272"/>
      <c r="LQ52" s="272"/>
      <c r="LR52" s="272"/>
      <c r="LS52" s="272"/>
      <c r="LT52" s="272"/>
      <c r="LU52" s="272"/>
      <c r="LV52" s="272"/>
      <c r="LW52" s="272"/>
      <c r="LX52" s="272"/>
      <c r="LY52" s="272"/>
      <c r="LZ52" s="272"/>
      <c r="MA52" s="272"/>
      <c r="MB52" s="272"/>
      <c r="MC52" s="272"/>
      <c r="MD52" s="272"/>
      <c r="ME52" s="272"/>
      <c r="MF52" s="272"/>
      <c r="MG52" s="272"/>
      <c r="MH52" s="272"/>
      <c r="MI52" s="272"/>
      <c r="MJ52" s="272"/>
      <c r="MK52" s="272"/>
      <c r="ML52" s="272"/>
      <c r="MM52" s="272"/>
      <c r="MN52" s="272"/>
      <c r="MO52" s="272"/>
      <c r="MP52" s="272"/>
      <c r="MQ52" s="272"/>
      <c r="MR52" s="272"/>
      <c r="MS52" s="272"/>
      <c r="MT52" s="272"/>
      <c r="MU52" s="272"/>
      <c r="MV52" s="272"/>
      <c r="MW52" s="272"/>
      <c r="MX52" s="272"/>
      <c r="MY52" s="272"/>
      <c r="MZ52" s="272"/>
      <c r="NA52" s="272"/>
      <c r="NB52" s="272"/>
      <c r="NC52" s="272"/>
      <c r="ND52" s="272"/>
      <c r="NE52" s="272"/>
      <c r="NF52" s="272"/>
      <c r="NG52" s="272"/>
      <c r="NH52" s="272"/>
      <c r="NI52" s="272"/>
      <c r="NJ52" s="272"/>
      <c r="NK52" s="272"/>
      <c r="NL52" s="272"/>
      <c r="NM52" s="272"/>
      <c r="NN52" s="272"/>
      <c r="NO52" s="272"/>
      <c r="NP52" s="272"/>
      <c r="NQ52" s="272"/>
      <c r="NR52" s="272"/>
      <c r="NS52" s="272"/>
      <c r="NT52" s="272"/>
      <c r="NU52" s="272"/>
      <c r="NV52" s="272"/>
      <c r="NW52" s="272"/>
      <c r="NX52" s="272"/>
      <c r="NY52" s="272"/>
      <c r="NZ52" s="272"/>
      <c r="OA52" s="272"/>
      <c r="OB52" s="272"/>
      <c r="OC52" s="272"/>
      <c r="OD52" s="272"/>
      <c r="OE52" s="272"/>
      <c r="OF52" s="272"/>
      <c r="OG52" s="272"/>
      <c r="OH52" s="272"/>
      <c r="OI52" s="272"/>
      <c r="OJ52" s="272"/>
      <c r="OK52" s="272"/>
      <c r="OL52" s="272"/>
      <c r="OM52" s="272"/>
      <c r="ON52" s="272"/>
      <c r="OO52" s="272"/>
      <c r="OP52" s="272"/>
      <c r="OQ52" s="272"/>
      <c r="OR52" s="272"/>
      <c r="OS52" s="272"/>
      <c r="OT52" s="272"/>
      <c r="OU52" s="272"/>
      <c r="OV52" s="272"/>
      <c r="OW52" s="272"/>
      <c r="OX52" s="272"/>
      <c r="OY52" s="272"/>
      <c r="OZ52" s="272"/>
      <c r="PA52" s="272"/>
      <c r="PB52" s="272"/>
      <c r="PC52" s="272"/>
      <c r="PD52" s="272"/>
      <c r="PE52" s="272"/>
      <c r="PF52" s="272"/>
      <c r="PG52" s="272"/>
      <c r="PH52" s="272"/>
      <c r="PI52" s="272"/>
      <c r="PJ52" s="272"/>
      <c r="PK52" s="272"/>
      <c r="PL52" s="272"/>
      <c r="PM52" s="272"/>
      <c r="PN52" s="272"/>
      <c r="PO52" s="272"/>
      <c r="PP52" s="272"/>
      <c r="PQ52" s="272"/>
      <c r="PR52" s="272"/>
      <c r="PS52" s="272"/>
      <c r="PT52" s="272"/>
      <c r="PU52" s="272"/>
      <c r="PV52" s="272"/>
      <c r="PW52" s="272"/>
      <c r="PX52" s="272"/>
      <c r="PY52" s="272"/>
      <c r="PZ52" s="272"/>
      <c r="QA52" s="272"/>
      <c r="QB52" s="272"/>
      <c r="QC52" s="272"/>
      <c r="QD52" s="272"/>
      <c r="QE52" s="272"/>
      <c r="QF52" s="272"/>
      <c r="QG52" s="272"/>
      <c r="QH52" s="272"/>
      <c r="QI52" s="272"/>
      <c r="QJ52" s="272"/>
      <c r="QK52" s="272"/>
      <c r="QL52" s="272"/>
      <c r="QM52" s="272"/>
      <c r="QN52" s="272"/>
      <c r="QO52" s="272"/>
      <c r="QP52" s="272"/>
      <c r="QQ52" s="272"/>
      <c r="QR52" s="272"/>
      <c r="QS52" s="272"/>
      <c r="QT52" s="272"/>
      <c r="QU52" s="272"/>
      <c r="QV52" s="272"/>
      <c r="QW52" s="272"/>
      <c r="QX52" s="272"/>
      <c r="QY52" s="272"/>
      <c r="QZ52" s="272"/>
      <c r="RA52" s="272"/>
      <c r="RB52" s="272"/>
      <c r="RC52" s="272"/>
      <c r="RD52" s="272"/>
      <c r="RE52" s="272"/>
      <c r="RF52" s="272"/>
      <c r="RG52" s="272"/>
      <c r="RH52" s="272"/>
      <c r="RI52" s="272"/>
      <c r="RJ52" s="272"/>
      <c r="RK52" s="272"/>
      <c r="RL52" s="272"/>
      <c r="RM52" s="272"/>
      <c r="RN52" s="272"/>
      <c r="RO52" s="272"/>
      <c r="RP52" s="272"/>
      <c r="RQ52" s="272"/>
      <c r="RR52" s="272"/>
      <c r="RS52" s="272"/>
      <c r="RT52" s="272"/>
      <c r="RU52" s="272"/>
      <c r="RV52" s="272"/>
      <c r="RW52" s="272"/>
      <c r="RX52" s="272"/>
      <c r="RY52" s="272"/>
      <c r="RZ52" s="272"/>
      <c r="SA52" s="272"/>
      <c r="SB52" s="272"/>
      <c r="SC52" s="272"/>
      <c r="SD52" s="272"/>
      <c r="SE52" s="272"/>
      <c r="SF52" s="272"/>
      <c r="SG52" s="272"/>
      <c r="SH52" s="272"/>
      <c r="SI52" s="272"/>
      <c r="SJ52" s="272"/>
      <c r="SK52" s="272"/>
      <c r="SL52" s="272"/>
      <c r="SM52" s="272"/>
      <c r="SN52" s="272"/>
      <c r="SO52" s="272"/>
      <c r="SP52" s="272"/>
      <c r="SQ52" s="272"/>
      <c r="SR52" s="272"/>
      <c r="SS52" s="272"/>
      <c r="ST52" s="272"/>
      <c r="SU52" s="272"/>
      <c r="SV52" s="272"/>
      <c r="SW52" s="272"/>
      <c r="SX52" s="272"/>
      <c r="SY52" s="272"/>
      <c r="SZ52" s="272"/>
      <c r="TA52" s="272"/>
      <c r="TB52" s="272"/>
      <c r="TC52" s="272"/>
      <c r="TD52" s="272"/>
      <c r="TE52" s="272"/>
      <c r="TF52" s="272"/>
      <c r="TG52" s="272"/>
      <c r="TH52" s="272"/>
      <c r="TI52" s="272"/>
      <c r="TJ52" s="272"/>
      <c r="TK52" s="272"/>
      <c r="TL52" s="272"/>
      <c r="TM52" s="272"/>
      <c r="TN52" s="272"/>
      <c r="TO52" s="272"/>
      <c r="TP52" s="272"/>
      <c r="TQ52" s="272"/>
      <c r="TR52" s="272"/>
      <c r="TS52" s="272"/>
      <c r="TT52" s="272"/>
      <c r="TU52" s="272"/>
      <c r="TV52" s="272"/>
      <c r="TW52" s="272"/>
      <c r="TX52" s="272"/>
      <c r="TY52" s="272"/>
      <c r="TZ52" s="272"/>
      <c r="UA52" s="272"/>
      <c r="UB52" s="272"/>
      <c r="UC52" s="272"/>
      <c r="UD52" s="272"/>
      <c r="UE52" s="272"/>
      <c r="UF52" s="272"/>
      <c r="UG52" s="272"/>
      <c r="UH52" s="272"/>
      <c r="UI52" s="272"/>
      <c r="UJ52" s="272"/>
      <c r="UK52" s="272"/>
      <c r="UL52" s="272"/>
      <c r="UM52" s="272"/>
      <c r="UN52" s="272"/>
      <c r="UO52" s="272"/>
      <c r="UP52" s="272"/>
      <c r="UQ52" s="272"/>
      <c r="UR52" s="272"/>
      <c r="US52" s="272"/>
      <c r="UT52" s="272"/>
      <c r="UU52" s="272"/>
      <c r="UV52" s="272"/>
      <c r="UW52" s="272"/>
      <c r="UX52" s="272"/>
      <c r="UY52" s="272"/>
      <c r="UZ52" s="272"/>
      <c r="VA52" s="272"/>
      <c r="VB52" s="272"/>
      <c r="VC52" s="272"/>
      <c r="VD52" s="272"/>
      <c r="VE52" s="272"/>
      <c r="VF52" s="272"/>
      <c r="VG52" s="272"/>
      <c r="VH52" s="272"/>
      <c r="VI52" s="272"/>
      <c r="VJ52" s="272"/>
      <c r="VK52" s="272"/>
      <c r="VL52" s="272"/>
      <c r="VM52" s="272"/>
      <c r="VN52" s="272"/>
      <c r="VO52" s="272"/>
      <c r="VP52" s="272"/>
      <c r="VQ52" s="272"/>
      <c r="VR52" s="272"/>
      <c r="VS52" s="272"/>
      <c r="VT52" s="272"/>
      <c r="VU52" s="272"/>
      <c r="VV52" s="272"/>
      <c r="VW52" s="272"/>
      <c r="VX52" s="272"/>
      <c r="VY52" s="272"/>
      <c r="VZ52" s="272"/>
      <c r="WA52" s="272"/>
      <c r="WB52" s="272"/>
      <c r="WC52" s="272"/>
      <c r="WD52" s="272"/>
      <c r="WE52" s="272"/>
      <c r="WF52" s="272"/>
      <c r="WG52" s="272"/>
      <c r="WH52" s="272"/>
      <c r="WI52" s="272"/>
      <c r="WJ52" s="272"/>
      <c r="WK52" s="272"/>
      <c r="WL52" s="272"/>
      <c r="WM52" s="272"/>
      <c r="WN52" s="272"/>
      <c r="WO52" s="272"/>
      <c r="WP52" s="272"/>
      <c r="WQ52" s="272"/>
      <c r="WR52" s="272"/>
      <c r="WS52" s="272"/>
      <c r="WT52" s="272"/>
      <c r="WU52" s="272"/>
      <c r="WV52" s="272"/>
      <c r="WW52" s="272"/>
      <c r="WX52" s="272"/>
      <c r="WY52" s="272"/>
      <c r="WZ52" s="272"/>
      <c r="XA52" s="272"/>
      <c r="XB52" s="272"/>
      <c r="XC52" s="272"/>
      <c r="XD52" s="272"/>
      <c r="XE52" s="272"/>
      <c r="XF52" s="272"/>
      <c r="XG52" s="272"/>
      <c r="XH52" s="272"/>
      <c r="XI52" s="272"/>
      <c r="XJ52" s="272"/>
      <c r="XK52" s="272"/>
      <c r="XL52" s="272"/>
      <c r="XM52" s="272"/>
      <c r="XN52" s="272"/>
      <c r="XO52" s="272"/>
      <c r="XP52" s="272"/>
      <c r="XQ52" s="272"/>
      <c r="XR52" s="272"/>
      <c r="XS52" s="272"/>
      <c r="XT52" s="272"/>
      <c r="XU52" s="272"/>
      <c r="XV52" s="272"/>
      <c r="XW52" s="272"/>
      <c r="XX52" s="272"/>
      <c r="XY52" s="272"/>
      <c r="XZ52" s="272"/>
      <c r="YA52" s="272"/>
      <c r="YB52" s="272"/>
      <c r="YC52" s="272"/>
      <c r="YD52" s="272"/>
      <c r="YE52" s="272"/>
      <c r="YF52" s="272"/>
      <c r="YG52" s="272"/>
      <c r="YH52" s="272"/>
      <c r="YI52" s="272"/>
      <c r="YJ52" s="272"/>
      <c r="YK52" s="272"/>
      <c r="YL52" s="272"/>
      <c r="YM52" s="272"/>
      <c r="YN52" s="272"/>
      <c r="YO52" s="272"/>
      <c r="YP52" s="272"/>
      <c r="YQ52" s="272"/>
      <c r="YR52" s="272"/>
      <c r="YS52" s="272"/>
      <c r="YT52" s="272"/>
      <c r="YU52" s="272"/>
      <c r="YV52" s="272"/>
      <c r="YW52" s="272"/>
      <c r="YX52" s="272"/>
      <c r="YY52" s="272"/>
      <c r="YZ52" s="272"/>
      <c r="ZA52" s="272"/>
      <c r="ZB52" s="272"/>
      <c r="ZC52" s="272"/>
      <c r="ZD52" s="272"/>
      <c r="ZE52" s="272"/>
      <c r="ZF52" s="272"/>
      <c r="ZG52" s="272"/>
      <c r="ZH52" s="272"/>
      <c r="ZI52" s="272"/>
      <c r="ZJ52" s="272"/>
      <c r="ZK52" s="272"/>
      <c r="ZL52" s="272"/>
      <c r="ZM52" s="272"/>
      <c r="ZN52" s="272"/>
      <c r="ZO52" s="272"/>
      <c r="ZP52" s="272"/>
      <c r="ZQ52" s="272"/>
      <c r="ZR52" s="272"/>
      <c r="ZS52" s="272"/>
      <c r="ZT52" s="272"/>
      <c r="ZU52" s="272"/>
      <c r="ZV52" s="272"/>
      <c r="ZW52" s="272"/>
      <c r="ZX52" s="272"/>
      <c r="ZY52" s="272"/>
      <c r="ZZ52" s="272"/>
      <c r="AAA52" s="272"/>
      <c r="AAB52" s="272"/>
      <c r="AAC52" s="272"/>
      <c r="AAD52" s="272"/>
      <c r="AAE52" s="272"/>
      <c r="AAF52" s="272"/>
      <c r="AAG52" s="272"/>
      <c r="AAH52" s="272"/>
      <c r="AAI52" s="272"/>
      <c r="AAJ52" s="272"/>
      <c r="AAK52" s="272"/>
      <c r="AAL52" s="272"/>
      <c r="AAM52" s="272"/>
      <c r="AAN52" s="272"/>
      <c r="AAO52" s="272"/>
      <c r="AAP52" s="272"/>
      <c r="AAQ52" s="272"/>
      <c r="AAR52" s="272"/>
      <c r="AAS52" s="272"/>
      <c r="AAT52" s="272"/>
      <c r="AAU52" s="272"/>
      <c r="AAV52" s="272"/>
      <c r="AAW52" s="272"/>
      <c r="AAX52" s="272"/>
      <c r="AAY52" s="272"/>
      <c r="AAZ52" s="272"/>
      <c r="ABA52" s="272"/>
      <c r="ABB52" s="272"/>
      <c r="ABC52" s="272"/>
      <c r="ABD52" s="272"/>
      <c r="ABE52" s="272"/>
      <c r="ABF52" s="272"/>
      <c r="ABG52" s="272"/>
      <c r="ABH52" s="272"/>
      <c r="ABI52" s="272"/>
      <c r="ABJ52" s="272"/>
      <c r="ABK52" s="272"/>
      <c r="ABL52" s="272"/>
      <c r="ABM52" s="272"/>
      <c r="ABN52" s="272"/>
      <c r="ABO52" s="272"/>
      <c r="ABP52" s="272"/>
      <c r="ABQ52" s="272"/>
      <c r="ABR52" s="272"/>
      <c r="ABS52" s="272"/>
      <c r="ABT52" s="272"/>
      <c r="ABU52" s="272"/>
      <c r="ABV52" s="272"/>
      <c r="ABW52" s="272"/>
      <c r="ABX52" s="272"/>
      <c r="ABY52" s="272"/>
      <c r="ABZ52" s="272"/>
      <c r="ACA52" s="272"/>
      <c r="ACB52" s="272"/>
      <c r="ACC52" s="272"/>
      <c r="ACD52" s="272"/>
      <c r="ACE52" s="272"/>
      <c r="ACF52" s="272"/>
      <c r="ACG52" s="272"/>
      <c r="ACH52" s="272"/>
      <c r="ACI52" s="272"/>
      <c r="ACJ52" s="272"/>
      <c r="ACK52" s="272"/>
      <c r="ACL52" s="272"/>
      <c r="ACM52" s="272"/>
      <c r="ACN52" s="272"/>
      <c r="ACO52" s="272"/>
      <c r="ACP52" s="272"/>
      <c r="ACQ52" s="272"/>
      <c r="ACR52" s="272"/>
      <c r="ACS52" s="272"/>
      <c r="ACT52" s="272"/>
      <c r="ACU52" s="272"/>
      <c r="ACV52" s="272"/>
      <c r="ACW52" s="272"/>
      <c r="ACX52" s="272"/>
      <c r="ACY52" s="272"/>
      <c r="ACZ52" s="272"/>
      <c r="ADA52" s="272"/>
      <c r="ADB52" s="272"/>
      <c r="ADC52" s="272"/>
      <c r="ADD52" s="272"/>
      <c r="ADE52" s="272"/>
      <c r="ADF52" s="272"/>
      <c r="ADG52" s="272"/>
      <c r="ADH52" s="272"/>
      <c r="ADI52" s="272"/>
      <c r="ADJ52" s="272"/>
      <c r="ADK52" s="272"/>
      <c r="ADL52" s="272"/>
      <c r="ADM52" s="272"/>
      <c r="ADN52" s="272"/>
      <c r="ADO52" s="272"/>
      <c r="ADP52" s="272"/>
      <c r="ADQ52" s="272"/>
      <c r="ADR52" s="272"/>
      <c r="ADS52" s="272"/>
      <c r="ADT52" s="272"/>
      <c r="ADU52" s="272"/>
      <c r="ADV52" s="272"/>
      <c r="ADW52" s="272"/>
      <c r="ADX52" s="272"/>
      <c r="ADY52" s="272"/>
      <c r="ADZ52" s="272"/>
      <c r="AEA52" s="272"/>
      <c r="AEB52" s="272"/>
      <c r="AEC52" s="272"/>
      <c r="AED52" s="272"/>
      <c r="AEE52" s="272"/>
      <c r="AEF52" s="272"/>
      <c r="AEG52" s="272"/>
      <c r="AEH52" s="272"/>
      <c r="AEI52" s="272"/>
      <c r="AEJ52" s="272"/>
      <c r="AEK52" s="272"/>
      <c r="AEL52" s="272"/>
      <c r="AEM52" s="272"/>
      <c r="AEN52" s="272"/>
      <c r="AEO52" s="272"/>
      <c r="AEP52" s="272"/>
      <c r="AEQ52" s="272"/>
      <c r="AER52" s="272"/>
      <c r="AES52" s="272"/>
      <c r="AET52" s="272"/>
      <c r="AEU52" s="272"/>
      <c r="AEV52" s="272"/>
      <c r="AEW52" s="272"/>
      <c r="AEX52" s="272"/>
      <c r="AEY52" s="272"/>
      <c r="AEZ52" s="272"/>
      <c r="AFA52" s="272"/>
      <c r="AFB52" s="272"/>
      <c r="AFC52" s="272"/>
      <c r="AFD52" s="272"/>
      <c r="AFE52" s="272"/>
      <c r="AFF52" s="272"/>
      <c r="AFG52" s="272"/>
      <c r="AFH52" s="272"/>
      <c r="AFI52" s="272"/>
      <c r="AFJ52" s="272"/>
      <c r="AFK52" s="272"/>
      <c r="AFL52" s="272"/>
      <c r="AFM52" s="272"/>
      <c r="AFN52" s="272"/>
      <c r="AFO52" s="272"/>
      <c r="AFP52" s="272"/>
      <c r="AFQ52" s="272"/>
      <c r="AFR52" s="272"/>
      <c r="AFS52" s="272"/>
      <c r="AFT52" s="272"/>
      <c r="AFU52" s="272"/>
      <c r="AFV52" s="272"/>
      <c r="AFW52" s="272"/>
      <c r="AFX52" s="272"/>
      <c r="AFY52" s="272"/>
      <c r="AFZ52" s="272"/>
      <c r="AGA52" s="272"/>
      <c r="AGB52" s="272"/>
      <c r="AGC52" s="272"/>
      <c r="AGD52" s="272"/>
      <c r="AGE52" s="272"/>
      <c r="AGF52" s="272"/>
      <c r="AGG52" s="272"/>
      <c r="AGH52" s="272"/>
      <c r="AGI52" s="272"/>
      <c r="AGJ52" s="272"/>
      <c r="AGK52" s="272"/>
      <c r="AGL52" s="272"/>
      <c r="AGM52" s="272"/>
      <c r="AGN52" s="272"/>
      <c r="AGO52" s="272"/>
      <c r="AGP52" s="272"/>
      <c r="AGQ52" s="272"/>
      <c r="AGR52" s="272"/>
      <c r="AGS52" s="272"/>
      <c r="AGT52" s="272"/>
      <c r="AGU52" s="272"/>
      <c r="AGV52" s="272"/>
      <c r="AGW52" s="272"/>
      <c r="AGX52" s="272"/>
      <c r="AGY52" s="272"/>
      <c r="AGZ52" s="272"/>
      <c r="AHA52" s="272"/>
      <c r="AHB52" s="272"/>
      <c r="AHC52" s="272"/>
      <c r="AHD52" s="272"/>
      <c r="AHE52" s="272"/>
      <c r="AHF52" s="272"/>
      <c r="AHG52" s="272"/>
      <c r="AHH52" s="272"/>
      <c r="AHI52" s="272"/>
      <c r="AHJ52" s="272"/>
      <c r="AHK52" s="272"/>
      <c r="AHL52" s="272"/>
      <c r="AHM52" s="272"/>
      <c r="AHN52" s="272"/>
      <c r="AHO52" s="272"/>
      <c r="AHP52" s="272"/>
      <c r="AHQ52" s="272"/>
      <c r="AHR52" s="272"/>
      <c r="AHS52" s="272"/>
      <c r="AHT52" s="272"/>
      <c r="AHU52" s="272"/>
      <c r="AHV52" s="272"/>
      <c r="AHW52" s="272"/>
      <c r="AHX52" s="272"/>
      <c r="AHY52" s="272"/>
      <c r="AHZ52" s="272"/>
      <c r="AIA52" s="272"/>
      <c r="AIB52" s="272"/>
      <c r="AIC52" s="272"/>
      <c r="AID52" s="272"/>
      <c r="AIE52" s="272"/>
      <c r="AIF52" s="272"/>
      <c r="AIG52" s="272"/>
      <c r="AIH52" s="272"/>
      <c r="AII52" s="272"/>
      <c r="AIJ52" s="272"/>
      <c r="AIK52" s="272"/>
      <c r="AIL52" s="272"/>
      <c r="AIM52" s="272"/>
      <c r="AIN52" s="272"/>
      <c r="AIO52" s="272"/>
      <c r="AIP52" s="272"/>
      <c r="AIQ52" s="272"/>
      <c r="AIR52" s="272"/>
      <c r="AIS52" s="272"/>
      <c r="AIT52" s="272"/>
      <c r="AIU52" s="272"/>
      <c r="AIV52" s="272"/>
      <c r="AIW52" s="272"/>
      <c r="AIX52" s="272"/>
      <c r="AIY52" s="272"/>
      <c r="AIZ52" s="272"/>
      <c r="AJA52" s="272"/>
      <c r="AJB52" s="272"/>
      <c r="AJC52" s="272"/>
      <c r="AJD52" s="272"/>
      <c r="AJE52" s="272"/>
      <c r="AJF52" s="272"/>
      <c r="AJG52" s="272"/>
      <c r="AJH52" s="272"/>
      <c r="AJI52" s="272"/>
      <c r="AJJ52" s="272"/>
      <c r="AJK52" s="272"/>
      <c r="AJL52" s="272"/>
      <c r="AJM52" s="272"/>
      <c r="AJN52" s="272"/>
      <c r="AJO52" s="272"/>
      <c r="AJP52" s="272"/>
      <c r="AJQ52" s="272"/>
      <c r="AJR52" s="272"/>
      <c r="AJS52" s="272"/>
      <c r="AJT52" s="272"/>
      <c r="AJU52" s="272"/>
      <c r="AJV52" s="272"/>
      <c r="AJW52" s="272"/>
      <c r="AJX52" s="272"/>
      <c r="AJY52" s="272"/>
      <c r="AJZ52" s="272"/>
      <c r="AKA52" s="272"/>
      <c r="AKB52" s="272"/>
      <c r="AKC52" s="272"/>
      <c r="AKD52" s="272"/>
      <c r="AKE52" s="272"/>
      <c r="AKF52" s="272"/>
      <c r="AKG52" s="272"/>
      <c r="AKH52" s="272"/>
      <c r="AKI52" s="272"/>
      <c r="AKJ52" s="272"/>
      <c r="AKK52" s="272"/>
      <c r="AKL52" s="272"/>
      <c r="AKM52" s="272"/>
      <c r="AKN52" s="272"/>
      <c r="AKO52" s="272"/>
      <c r="AKP52" s="272"/>
      <c r="AKQ52" s="272"/>
      <c r="AKR52" s="272"/>
      <c r="AKS52" s="272"/>
      <c r="AKT52" s="272"/>
      <c r="AKU52" s="272"/>
      <c r="AKV52" s="272"/>
      <c r="AKW52" s="272"/>
      <c r="AKX52" s="272"/>
      <c r="AKY52" s="272"/>
      <c r="AKZ52" s="272"/>
      <c r="ALA52" s="272"/>
      <c r="ALB52" s="272"/>
      <c r="ALC52" s="272"/>
      <c r="ALD52" s="272"/>
      <c r="ALE52" s="272"/>
      <c r="ALF52" s="272"/>
      <c r="ALG52" s="272"/>
      <c r="ALH52" s="272"/>
      <c r="ALI52" s="272"/>
      <c r="ALJ52" s="272"/>
      <c r="ALK52" s="272"/>
      <c r="ALL52" s="272"/>
      <c r="ALM52" s="272"/>
      <c r="ALN52" s="272"/>
      <c r="ALO52" s="272"/>
      <c r="ALP52" s="272"/>
      <c r="ALQ52" s="272"/>
      <c r="ALR52" s="272"/>
      <c r="ALS52" s="272"/>
      <c r="ALT52" s="272"/>
      <c r="ALU52" s="272"/>
      <c r="ALV52" s="272"/>
      <c r="ALW52" s="272"/>
      <c r="ALX52" s="272"/>
      <c r="ALY52" s="272"/>
      <c r="ALZ52" s="272"/>
      <c r="AMA52" s="272"/>
      <c r="AMB52" s="272"/>
      <c r="AMC52" s="272"/>
      <c r="AMD52" s="272"/>
      <c r="AME52" s="272"/>
      <c r="AMF52" s="272"/>
      <c r="AMG52" s="272"/>
      <c r="AMH52" s="272"/>
      <c r="AMI52" s="272"/>
      <c r="AMJ52" s="272"/>
    </row>
    <row r="53" spans="1:1024" s="58" customFormat="1" ht="45" hidden="1">
      <c r="A53" s="268"/>
      <c r="B53" s="269"/>
      <c r="C53" s="20" t="s">
        <v>28</v>
      </c>
      <c r="D53" s="49">
        <f t="shared" si="1"/>
        <v>9129</v>
      </c>
      <c r="E53" s="49">
        <f t="shared" si="1"/>
        <v>0</v>
      </c>
      <c r="F53" s="49">
        <f t="shared" si="1"/>
        <v>0</v>
      </c>
      <c r="G53" s="49">
        <f t="shared" si="1"/>
        <v>0</v>
      </c>
      <c r="H53" s="49">
        <f t="shared" si="1"/>
        <v>0</v>
      </c>
      <c r="I53" s="50"/>
      <c r="J53" s="50"/>
      <c r="K53" s="50"/>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2"/>
      <c r="DB53" s="272"/>
      <c r="DC53" s="272"/>
      <c r="DD53" s="272"/>
      <c r="DE53" s="272"/>
      <c r="DF53" s="272"/>
      <c r="DG53" s="272"/>
      <c r="DH53" s="272"/>
      <c r="DI53" s="272"/>
      <c r="DJ53" s="272"/>
      <c r="DK53" s="272"/>
      <c r="DL53" s="272"/>
      <c r="DM53" s="272"/>
      <c r="DN53" s="272"/>
      <c r="DO53" s="272"/>
      <c r="DP53" s="272"/>
      <c r="DQ53" s="272"/>
      <c r="DR53" s="272"/>
      <c r="DS53" s="272"/>
      <c r="DT53" s="272"/>
      <c r="DU53" s="272"/>
      <c r="DV53" s="272"/>
      <c r="DW53" s="272"/>
      <c r="DX53" s="272"/>
      <c r="DY53" s="272"/>
      <c r="DZ53" s="272"/>
      <c r="EA53" s="272"/>
      <c r="EB53" s="272"/>
      <c r="EC53" s="272"/>
      <c r="ED53" s="272"/>
      <c r="EE53" s="272"/>
      <c r="EF53" s="272"/>
      <c r="EG53" s="272"/>
      <c r="EH53" s="272"/>
      <c r="EI53" s="272"/>
      <c r="EJ53" s="272"/>
      <c r="EK53" s="272"/>
      <c r="EL53" s="272"/>
      <c r="EM53" s="272"/>
      <c r="EN53" s="272"/>
      <c r="EO53" s="272"/>
      <c r="EP53" s="272"/>
      <c r="EQ53" s="272"/>
      <c r="ER53" s="272"/>
      <c r="ES53" s="272"/>
      <c r="ET53" s="272"/>
      <c r="EU53" s="272"/>
      <c r="EV53" s="272"/>
      <c r="EW53" s="272"/>
      <c r="EX53" s="272"/>
      <c r="EY53" s="272"/>
      <c r="EZ53" s="272"/>
      <c r="FA53" s="272"/>
      <c r="FB53" s="272"/>
      <c r="FC53" s="272"/>
      <c r="FD53" s="272"/>
      <c r="FE53" s="272"/>
      <c r="FF53" s="272"/>
      <c r="FG53" s="272"/>
      <c r="FH53" s="272"/>
      <c r="FI53" s="272"/>
      <c r="FJ53" s="272"/>
      <c r="FK53" s="272"/>
      <c r="FL53" s="272"/>
      <c r="FM53" s="272"/>
      <c r="FN53" s="272"/>
      <c r="FO53" s="272"/>
      <c r="FP53" s="272"/>
      <c r="FQ53" s="272"/>
      <c r="FR53" s="272"/>
      <c r="FS53" s="272"/>
      <c r="FT53" s="272"/>
      <c r="FU53" s="272"/>
      <c r="FV53" s="272"/>
      <c r="FW53" s="272"/>
      <c r="FX53" s="272"/>
      <c r="FY53" s="272"/>
      <c r="FZ53" s="272"/>
      <c r="GA53" s="272"/>
      <c r="GB53" s="272"/>
      <c r="GC53" s="272"/>
      <c r="GD53" s="272"/>
      <c r="GE53" s="272"/>
      <c r="GF53" s="272"/>
      <c r="GG53" s="272"/>
      <c r="GH53" s="272"/>
      <c r="GI53" s="272"/>
      <c r="GJ53" s="272"/>
      <c r="GK53" s="272"/>
      <c r="GL53" s="272"/>
      <c r="GM53" s="272"/>
      <c r="GN53" s="272"/>
      <c r="GO53" s="272"/>
      <c r="GP53" s="272"/>
      <c r="GQ53" s="272"/>
      <c r="GR53" s="272"/>
      <c r="GS53" s="272"/>
      <c r="GT53" s="272"/>
      <c r="GU53" s="272"/>
      <c r="GV53" s="272"/>
      <c r="GW53" s="272"/>
      <c r="GX53" s="272"/>
      <c r="GY53" s="272"/>
      <c r="GZ53" s="272"/>
      <c r="HA53" s="272"/>
      <c r="HB53" s="272"/>
      <c r="HC53" s="272"/>
      <c r="HD53" s="272"/>
      <c r="HE53" s="272"/>
      <c r="HF53" s="272"/>
      <c r="HG53" s="272"/>
      <c r="HH53" s="272"/>
      <c r="HI53" s="272"/>
      <c r="HJ53" s="272"/>
      <c r="HK53" s="272"/>
      <c r="HL53" s="272"/>
      <c r="HM53" s="272"/>
      <c r="HN53" s="272"/>
      <c r="HO53" s="272"/>
      <c r="HP53" s="272"/>
      <c r="HQ53" s="272"/>
      <c r="HR53" s="272"/>
      <c r="HS53" s="272"/>
      <c r="HT53" s="272"/>
      <c r="HU53" s="272"/>
      <c r="HV53" s="272"/>
      <c r="HW53" s="272"/>
      <c r="HX53" s="272"/>
      <c r="HY53" s="272"/>
      <c r="HZ53" s="272"/>
      <c r="IA53" s="272"/>
      <c r="IB53" s="272"/>
      <c r="IC53" s="272"/>
      <c r="ID53" s="272"/>
      <c r="IE53" s="272"/>
      <c r="IF53" s="272"/>
      <c r="IG53" s="272"/>
      <c r="IH53" s="272"/>
      <c r="II53" s="272"/>
      <c r="IJ53" s="272"/>
      <c r="IK53" s="272"/>
      <c r="IL53" s="272"/>
      <c r="IM53" s="272"/>
      <c r="IN53" s="272"/>
      <c r="IO53" s="272"/>
      <c r="IP53" s="272"/>
      <c r="IQ53" s="272"/>
      <c r="IR53" s="272"/>
      <c r="IS53" s="272"/>
      <c r="IT53" s="272"/>
      <c r="IU53" s="272"/>
      <c r="IV53" s="272"/>
      <c r="IW53" s="272"/>
      <c r="IX53" s="272"/>
      <c r="IY53" s="272"/>
      <c r="IZ53" s="272"/>
      <c r="JA53" s="272"/>
      <c r="JB53" s="272"/>
      <c r="JC53" s="272"/>
      <c r="JD53" s="272"/>
      <c r="JE53" s="272"/>
      <c r="JF53" s="272"/>
      <c r="JG53" s="272"/>
      <c r="JH53" s="272"/>
      <c r="JI53" s="272"/>
      <c r="JJ53" s="272"/>
      <c r="JK53" s="272"/>
      <c r="JL53" s="272"/>
      <c r="JM53" s="272"/>
      <c r="JN53" s="272"/>
      <c r="JO53" s="272"/>
      <c r="JP53" s="272"/>
      <c r="JQ53" s="272"/>
      <c r="JR53" s="272"/>
      <c r="JS53" s="272"/>
      <c r="JT53" s="272"/>
      <c r="JU53" s="272"/>
      <c r="JV53" s="272"/>
      <c r="JW53" s="272"/>
      <c r="JX53" s="272"/>
      <c r="JY53" s="272"/>
      <c r="JZ53" s="272"/>
      <c r="KA53" s="272"/>
      <c r="KB53" s="272"/>
      <c r="KC53" s="272"/>
      <c r="KD53" s="272"/>
      <c r="KE53" s="272"/>
      <c r="KF53" s="272"/>
      <c r="KG53" s="272"/>
      <c r="KH53" s="272"/>
      <c r="KI53" s="272"/>
      <c r="KJ53" s="272"/>
      <c r="KK53" s="272"/>
      <c r="KL53" s="272"/>
      <c r="KM53" s="272"/>
      <c r="KN53" s="272"/>
      <c r="KO53" s="272"/>
      <c r="KP53" s="272"/>
      <c r="KQ53" s="272"/>
      <c r="KR53" s="272"/>
      <c r="KS53" s="272"/>
      <c r="KT53" s="272"/>
      <c r="KU53" s="272"/>
      <c r="KV53" s="272"/>
      <c r="KW53" s="272"/>
      <c r="KX53" s="272"/>
      <c r="KY53" s="272"/>
      <c r="KZ53" s="272"/>
      <c r="LA53" s="272"/>
      <c r="LB53" s="272"/>
      <c r="LC53" s="272"/>
      <c r="LD53" s="272"/>
      <c r="LE53" s="272"/>
      <c r="LF53" s="272"/>
      <c r="LG53" s="272"/>
      <c r="LH53" s="272"/>
      <c r="LI53" s="272"/>
      <c r="LJ53" s="272"/>
      <c r="LK53" s="272"/>
      <c r="LL53" s="272"/>
      <c r="LM53" s="272"/>
      <c r="LN53" s="272"/>
      <c r="LO53" s="272"/>
      <c r="LP53" s="272"/>
      <c r="LQ53" s="272"/>
      <c r="LR53" s="272"/>
      <c r="LS53" s="272"/>
      <c r="LT53" s="272"/>
      <c r="LU53" s="272"/>
      <c r="LV53" s="272"/>
      <c r="LW53" s="272"/>
      <c r="LX53" s="272"/>
      <c r="LY53" s="272"/>
      <c r="LZ53" s="272"/>
      <c r="MA53" s="272"/>
      <c r="MB53" s="272"/>
      <c r="MC53" s="272"/>
      <c r="MD53" s="272"/>
      <c r="ME53" s="272"/>
      <c r="MF53" s="272"/>
      <c r="MG53" s="272"/>
      <c r="MH53" s="272"/>
      <c r="MI53" s="272"/>
      <c r="MJ53" s="272"/>
      <c r="MK53" s="272"/>
      <c r="ML53" s="272"/>
      <c r="MM53" s="272"/>
      <c r="MN53" s="272"/>
      <c r="MO53" s="272"/>
      <c r="MP53" s="272"/>
      <c r="MQ53" s="272"/>
      <c r="MR53" s="272"/>
      <c r="MS53" s="272"/>
      <c r="MT53" s="272"/>
      <c r="MU53" s="272"/>
      <c r="MV53" s="272"/>
      <c r="MW53" s="272"/>
      <c r="MX53" s="272"/>
      <c r="MY53" s="272"/>
      <c r="MZ53" s="272"/>
      <c r="NA53" s="272"/>
      <c r="NB53" s="272"/>
      <c r="NC53" s="272"/>
      <c r="ND53" s="272"/>
      <c r="NE53" s="272"/>
      <c r="NF53" s="272"/>
      <c r="NG53" s="272"/>
      <c r="NH53" s="272"/>
      <c r="NI53" s="272"/>
      <c r="NJ53" s="272"/>
      <c r="NK53" s="272"/>
      <c r="NL53" s="272"/>
      <c r="NM53" s="272"/>
      <c r="NN53" s="272"/>
      <c r="NO53" s="272"/>
      <c r="NP53" s="272"/>
      <c r="NQ53" s="272"/>
      <c r="NR53" s="272"/>
      <c r="NS53" s="272"/>
      <c r="NT53" s="272"/>
      <c r="NU53" s="272"/>
      <c r="NV53" s="272"/>
      <c r="NW53" s="272"/>
      <c r="NX53" s="272"/>
      <c r="NY53" s="272"/>
      <c r="NZ53" s="272"/>
      <c r="OA53" s="272"/>
      <c r="OB53" s="272"/>
      <c r="OC53" s="272"/>
      <c r="OD53" s="272"/>
      <c r="OE53" s="272"/>
      <c r="OF53" s="272"/>
      <c r="OG53" s="272"/>
      <c r="OH53" s="272"/>
      <c r="OI53" s="272"/>
      <c r="OJ53" s="272"/>
      <c r="OK53" s="272"/>
      <c r="OL53" s="272"/>
      <c r="OM53" s="272"/>
      <c r="ON53" s="272"/>
      <c r="OO53" s="272"/>
      <c r="OP53" s="272"/>
      <c r="OQ53" s="272"/>
      <c r="OR53" s="272"/>
      <c r="OS53" s="272"/>
      <c r="OT53" s="272"/>
      <c r="OU53" s="272"/>
      <c r="OV53" s="272"/>
      <c r="OW53" s="272"/>
      <c r="OX53" s="272"/>
      <c r="OY53" s="272"/>
      <c r="OZ53" s="272"/>
      <c r="PA53" s="272"/>
      <c r="PB53" s="272"/>
      <c r="PC53" s="272"/>
      <c r="PD53" s="272"/>
      <c r="PE53" s="272"/>
      <c r="PF53" s="272"/>
      <c r="PG53" s="272"/>
      <c r="PH53" s="272"/>
      <c r="PI53" s="272"/>
      <c r="PJ53" s="272"/>
      <c r="PK53" s="272"/>
      <c r="PL53" s="272"/>
      <c r="PM53" s="272"/>
      <c r="PN53" s="272"/>
      <c r="PO53" s="272"/>
      <c r="PP53" s="272"/>
      <c r="PQ53" s="272"/>
      <c r="PR53" s="272"/>
      <c r="PS53" s="272"/>
      <c r="PT53" s="272"/>
      <c r="PU53" s="272"/>
      <c r="PV53" s="272"/>
      <c r="PW53" s="272"/>
      <c r="PX53" s="272"/>
      <c r="PY53" s="272"/>
      <c r="PZ53" s="272"/>
      <c r="QA53" s="272"/>
      <c r="QB53" s="272"/>
      <c r="QC53" s="272"/>
      <c r="QD53" s="272"/>
      <c r="QE53" s="272"/>
      <c r="QF53" s="272"/>
      <c r="QG53" s="272"/>
      <c r="QH53" s="272"/>
      <c r="QI53" s="272"/>
      <c r="QJ53" s="272"/>
      <c r="QK53" s="272"/>
      <c r="QL53" s="272"/>
      <c r="QM53" s="272"/>
      <c r="QN53" s="272"/>
      <c r="QO53" s="272"/>
      <c r="QP53" s="272"/>
      <c r="QQ53" s="272"/>
      <c r="QR53" s="272"/>
      <c r="QS53" s="272"/>
      <c r="QT53" s="272"/>
      <c r="QU53" s="272"/>
      <c r="QV53" s="272"/>
      <c r="QW53" s="272"/>
      <c r="QX53" s="272"/>
      <c r="QY53" s="272"/>
      <c r="QZ53" s="272"/>
      <c r="RA53" s="272"/>
      <c r="RB53" s="272"/>
      <c r="RC53" s="272"/>
      <c r="RD53" s="272"/>
      <c r="RE53" s="272"/>
      <c r="RF53" s="272"/>
      <c r="RG53" s="272"/>
      <c r="RH53" s="272"/>
      <c r="RI53" s="272"/>
      <c r="RJ53" s="272"/>
      <c r="RK53" s="272"/>
      <c r="RL53" s="272"/>
      <c r="RM53" s="272"/>
      <c r="RN53" s="272"/>
      <c r="RO53" s="272"/>
      <c r="RP53" s="272"/>
      <c r="RQ53" s="272"/>
      <c r="RR53" s="272"/>
      <c r="RS53" s="272"/>
      <c r="RT53" s="272"/>
      <c r="RU53" s="272"/>
      <c r="RV53" s="272"/>
      <c r="RW53" s="272"/>
      <c r="RX53" s="272"/>
      <c r="RY53" s="272"/>
      <c r="RZ53" s="272"/>
      <c r="SA53" s="272"/>
      <c r="SB53" s="272"/>
      <c r="SC53" s="272"/>
      <c r="SD53" s="272"/>
      <c r="SE53" s="272"/>
      <c r="SF53" s="272"/>
      <c r="SG53" s="272"/>
      <c r="SH53" s="272"/>
      <c r="SI53" s="272"/>
      <c r="SJ53" s="272"/>
      <c r="SK53" s="272"/>
      <c r="SL53" s="272"/>
      <c r="SM53" s="272"/>
      <c r="SN53" s="272"/>
      <c r="SO53" s="272"/>
      <c r="SP53" s="272"/>
      <c r="SQ53" s="272"/>
      <c r="SR53" s="272"/>
      <c r="SS53" s="272"/>
      <c r="ST53" s="272"/>
      <c r="SU53" s="272"/>
      <c r="SV53" s="272"/>
      <c r="SW53" s="272"/>
      <c r="SX53" s="272"/>
      <c r="SY53" s="272"/>
      <c r="SZ53" s="272"/>
      <c r="TA53" s="272"/>
      <c r="TB53" s="272"/>
      <c r="TC53" s="272"/>
      <c r="TD53" s="272"/>
      <c r="TE53" s="272"/>
      <c r="TF53" s="272"/>
      <c r="TG53" s="272"/>
      <c r="TH53" s="272"/>
      <c r="TI53" s="272"/>
      <c r="TJ53" s="272"/>
      <c r="TK53" s="272"/>
      <c r="TL53" s="272"/>
      <c r="TM53" s="272"/>
      <c r="TN53" s="272"/>
      <c r="TO53" s="272"/>
      <c r="TP53" s="272"/>
      <c r="TQ53" s="272"/>
      <c r="TR53" s="272"/>
      <c r="TS53" s="272"/>
      <c r="TT53" s="272"/>
      <c r="TU53" s="272"/>
      <c r="TV53" s="272"/>
      <c r="TW53" s="272"/>
      <c r="TX53" s="272"/>
      <c r="TY53" s="272"/>
      <c r="TZ53" s="272"/>
      <c r="UA53" s="272"/>
      <c r="UB53" s="272"/>
      <c r="UC53" s="272"/>
      <c r="UD53" s="272"/>
      <c r="UE53" s="272"/>
      <c r="UF53" s="272"/>
      <c r="UG53" s="272"/>
      <c r="UH53" s="272"/>
      <c r="UI53" s="272"/>
      <c r="UJ53" s="272"/>
      <c r="UK53" s="272"/>
      <c r="UL53" s="272"/>
      <c r="UM53" s="272"/>
      <c r="UN53" s="272"/>
      <c r="UO53" s="272"/>
      <c r="UP53" s="272"/>
      <c r="UQ53" s="272"/>
      <c r="UR53" s="272"/>
      <c r="US53" s="272"/>
      <c r="UT53" s="272"/>
      <c r="UU53" s="272"/>
      <c r="UV53" s="272"/>
      <c r="UW53" s="272"/>
      <c r="UX53" s="272"/>
      <c r="UY53" s="272"/>
      <c r="UZ53" s="272"/>
      <c r="VA53" s="272"/>
      <c r="VB53" s="272"/>
      <c r="VC53" s="272"/>
      <c r="VD53" s="272"/>
      <c r="VE53" s="272"/>
      <c r="VF53" s="272"/>
      <c r="VG53" s="272"/>
      <c r="VH53" s="272"/>
      <c r="VI53" s="272"/>
      <c r="VJ53" s="272"/>
      <c r="VK53" s="272"/>
      <c r="VL53" s="272"/>
      <c r="VM53" s="272"/>
      <c r="VN53" s="272"/>
      <c r="VO53" s="272"/>
      <c r="VP53" s="272"/>
      <c r="VQ53" s="272"/>
      <c r="VR53" s="272"/>
      <c r="VS53" s="272"/>
      <c r="VT53" s="272"/>
      <c r="VU53" s="272"/>
      <c r="VV53" s="272"/>
      <c r="VW53" s="272"/>
      <c r="VX53" s="272"/>
      <c r="VY53" s="272"/>
      <c r="VZ53" s="272"/>
      <c r="WA53" s="272"/>
      <c r="WB53" s="272"/>
      <c r="WC53" s="272"/>
      <c r="WD53" s="272"/>
      <c r="WE53" s="272"/>
      <c r="WF53" s="272"/>
      <c r="WG53" s="272"/>
      <c r="WH53" s="272"/>
      <c r="WI53" s="272"/>
      <c r="WJ53" s="272"/>
      <c r="WK53" s="272"/>
      <c r="WL53" s="272"/>
      <c r="WM53" s="272"/>
      <c r="WN53" s="272"/>
      <c r="WO53" s="272"/>
      <c r="WP53" s="272"/>
      <c r="WQ53" s="272"/>
      <c r="WR53" s="272"/>
      <c r="WS53" s="272"/>
      <c r="WT53" s="272"/>
      <c r="WU53" s="272"/>
      <c r="WV53" s="272"/>
      <c r="WW53" s="272"/>
      <c r="WX53" s="272"/>
      <c r="WY53" s="272"/>
      <c r="WZ53" s="272"/>
      <c r="XA53" s="272"/>
      <c r="XB53" s="272"/>
      <c r="XC53" s="272"/>
      <c r="XD53" s="272"/>
      <c r="XE53" s="272"/>
      <c r="XF53" s="272"/>
      <c r="XG53" s="272"/>
      <c r="XH53" s="272"/>
      <c r="XI53" s="272"/>
      <c r="XJ53" s="272"/>
      <c r="XK53" s="272"/>
      <c r="XL53" s="272"/>
      <c r="XM53" s="272"/>
      <c r="XN53" s="272"/>
      <c r="XO53" s="272"/>
      <c r="XP53" s="272"/>
      <c r="XQ53" s="272"/>
      <c r="XR53" s="272"/>
      <c r="XS53" s="272"/>
      <c r="XT53" s="272"/>
      <c r="XU53" s="272"/>
      <c r="XV53" s="272"/>
      <c r="XW53" s="272"/>
      <c r="XX53" s="272"/>
      <c r="XY53" s="272"/>
      <c r="XZ53" s="272"/>
      <c r="YA53" s="272"/>
      <c r="YB53" s="272"/>
      <c r="YC53" s="272"/>
      <c r="YD53" s="272"/>
      <c r="YE53" s="272"/>
      <c r="YF53" s="272"/>
      <c r="YG53" s="272"/>
      <c r="YH53" s="272"/>
      <c r="YI53" s="272"/>
      <c r="YJ53" s="272"/>
      <c r="YK53" s="272"/>
      <c r="YL53" s="272"/>
      <c r="YM53" s="272"/>
      <c r="YN53" s="272"/>
      <c r="YO53" s="272"/>
      <c r="YP53" s="272"/>
      <c r="YQ53" s="272"/>
      <c r="YR53" s="272"/>
      <c r="YS53" s="272"/>
      <c r="YT53" s="272"/>
      <c r="YU53" s="272"/>
      <c r="YV53" s="272"/>
      <c r="YW53" s="272"/>
      <c r="YX53" s="272"/>
      <c r="YY53" s="272"/>
      <c r="YZ53" s="272"/>
      <c r="ZA53" s="272"/>
      <c r="ZB53" s="272"/>
      <c r="ZC53" s="272"/>
      <c r="ZD53" s="272"/>
      <c r="ZE53" s="272"/>
      <c r="ZF53" s="272"/>
      <c r="ZG53" s="272"/>
      <c r="ZH53" s="272"/>
      <c r="ZI53" s="272"/>
      <c r="ZJ53" s="272"/>
      <c r="ZK53" s="272"/>
      <c r="ZL53" s="272"/>
      <c r="ZM53" s="272"/>
      <c r="ZN53" s="272"/>
      <c r="ZO53" s="272"/>
      <c r="ZP53" s="272"/>
      <c r="ZQ53" s="272"/>
      <c r="ZR53" s="272"/>
      <c r="ZS53" s="272"/>
      <c r="ZT53" s="272"/>
      <c r="ZU53" s="272"/>
      <c r="ZV53" s="272"/>
      <c r="ZW53" s="272"/>
      <c r="ZX53" s="272"/>
      <c r="ZY53" s="272"/>
      <c r="ZZ53" s="272"/>
      <c r="AAA53" s="272"/>
      <c r="AAB53" s="272"/>
      <c r="AAC53" s="272"/>
      <c r="AAD53" s="272"/>
      <c r="AAE53" s="272"/>
      <c r="AAF53" s="272"/>
      <c r="AAG53" s="272"/>
      <c r="AAH53" s="272"/>
      <c r="AAI53" s="272"/>
      <c r="AAJ53" s="272"/>
      <c r="AAK53" s="272"/>
      <c r="AAL53" s="272"/>
      <c r="AAM53" s="272"/>
      <c r="AAN53" s="272"/>
      <c r="AAO53" s="272"/>
      <c r="AAP53" s="272"/>
      <c r="AAQ53" s="272"/>
      <c r="AAR53" s="272"/>
      <c r="AAS53" s="272"/>
      <c r="AAT53" s="272"/>
      <c r="AAU53" s="272"/>
      <c r="AAV53" s="272"/>
      <c r="AAW53" s="272"/>
      <c r="AAX53" s="272"/>
      <c r="AAY53" s="272"/>
      <c r="AAZ53" s="272"/>
      <c r="ABA53" s="272"/>
      <c r="ABB53" s="272"/>
      <c r="ABC53" s="272"/>
      <c r="ABD53" s="272"/>
      <c r="ABE53" s="272"/>
      <c r="ABF53" s="272"/>
      <c r="ABG53" s="272"/>
      <c r="ABH53" s="272"/>
      <c r="ABI53" s="272"/>
      <c r="ABJ53" s="272"/>
      <c r="ABK53" s="272"/>
      <c r="ABL53" s="272"/>
      <c r="ABM53" s="272"/>
      <c r="ABN53" s="272"/>
      <c r="ABO53" s="272"/>
      <c r="ABP53" s="272"/>
      <c r="ABQ53" s="272"/>
      <c r="ABR53" s="272"/>
      <c r="ABS53" s="272"/>
      <c r="ABT53" s="272"/>
      <c r="ABU53" s="272"/>
      <c r="ABV53" s="272"/>
      <c r="ABW53" s="272"/>
      <c r="ABX53" s="272"/>
      <c r="ABY53" s="272"/>
      <c r="ABZ53" s="272"/>
      <c r="ACA53" s="272"/>
      <c r="ACB53" s="272"/>
      <c r="ACC53" s="272"/>
      <c r="ACD53" s="272"/>
      <c r="ACE53" s="272"/>
      <c r="ACF53" s="272"/>
      <c r="ACG53" s="272"/>
      <c r="ACH53" s="272"/>
      <c r="ACI53" s="272"/>
      <c r="ACJ53" s="272"/>
      <c r="ACK53" s="272"/>
      <c r="ACL53" s="272"/>
      <c r="ACM53" s="272"/>
      <c r="ACN53" s="272"/>
      <c r="ACO53" s="272"/>
      <c r="ACP53" s="272"/>
      <c r="ACQ53" s="272"/>
      <c r="ACR53" s="272"/>
      <c r="ACS53" s="272"/>
      <c r="ACT53" s="272"/>
      <c r="ACU53" s="272"/>
      <c r="ACV53" s="272"/>
      <c r="ACW53" s="272"/>
      <c r="ACX53" s="272"/>
      <c r="ACY53" s="272"/>
      <c r="ACZ53" s="272"/>
      <c r="ADA53" s="272"/>
      <c r="ADB53" s="272"/>
      <c r="ADC53" s="272"/>
      <c r="ADD53" s="272"/>
      <c r="ADE53" s="272"/>
      <c r="ADF53" s="272"/>
      <c r="ADG53" s="272"/>
      <c r="ADH53" s="272"/>
      <c r="ADI53" s="272"/>
      <c r="ADJ53" s="272"/>
      <c r="ADK53" s="272"/>
      <c r="ADL53" s="272"/>
      <c r="ADM53" s="272"/>
      <c r="ADN53" s="272"/>
      <c r="ADO53" s="272"/>
      <c r="ADP53" s="272"/>
      <c r="ADQ53" s="272"/>
      <c r="ADR53" s="272"/>
      <c r="ADS53" s="272"/>
      <c r="ADT53" s="272"/>
      <c r="ADU53" s="272"/>
      <c r="ADV53" s="272"/>
      <c r="ADW53" s="272"/>
      <c r="ADX53" s="272"/>
      <c r="ADY53" s="272"/>
      <c r="ADZ53" s="272"/>
      <c r="AEA53" s="272"/>
      <c r="AEB53" s="272"/>
      <c r="AEC53" s="272"/>
      <c r="AED53" s="272"/>
      <c r="AEE53" s="272"/>
      <c r="AEF53" s="272"/>
      <c r="AEG53" s="272"/>
      <c r="AEH53" s="272"/>
      <c r="AEI53" s="272"/>
      <c r="AEJ53" s="272"/>
      <c r="AEK53" s="272"/>
      <c r="AEL53" s="272"/>
      <c r="AEM53" s="272"/>
      <c r="AEN53" s="272"/>
      <c r="AEO53" s="272"/>
      <c r="AEP53" s="272"/>
      <c r="AEQ53" s="272"/>
      <c r="AER53" s="272"/>
      <c r="AES53" s="272"/>
      <c r="AET53" s="272"/>
      <c r="AEU53" s="272"/>
      <c r="AEV53" s="272"/>
      <c r="AEW53" s="272"/>
      <c r="AEX53" s="272"/>
      <c r="AEY53" s="272"/>
      <c r="AEZ53" s="272"/>
      <c r="AFA53" s="272"/>
      <c r="AFB53" s="272"/>
      <c r="AFC53" s="272"/>
      <c r="AFD53" s="272"/>
      <c r="AFE53" s="272"/>
      <c r="AFF53" s="272"/>
      <c r="AFG53" s="272"/>
      <c r="AFH53" s="272"/>
      <c r="AFI53" s="272"/>
      <c r="AFJ53" s="272"/>
      <c r="AFK53" s="272"/>
      <c r="AFL53" s="272"/>
      <c r="AFM53" s="272"/>
      <c r="AFN53" s="272"/>
      <c r="AFO53" s="272"/>
      <c r="AFP53" s="272"/>
      <c r="AFQ53" s="272"/>
      <c r="AFR53" s="272"/>
      <c r="AFS53" s="272"/>
      <c r="AFT53" s="272"/>
      <c r="AFU53" s="272"/>
      <c r="AFV53" s="272"/>
      <c r="AFW53" s="272"/>
      <c r="AFX53" s="272"/>
      <c r="AFY53" s="272"/>
      <c r="AFZ53" s="272"/>
      <c r="AGA53" s="272"/>
      <c r="AGB53" s="272"/>
      <c r="AGC53" s="272"/>
      <c r="AGD53" s="272"/>
      <c r="AGE53" s="272"/>
      <c r="AGF53" s="272"/>
      <c r="AGG53" s="272"/>
      <c r="AGH53" s="272"/>
      <c r="AGI53" s="272"/>
      <c r="AGJ53" s="272"/>
      <c r="AGK53" s="272"/>
      <c r="AGL53" s="272"/>
      <c r="AGM53" s="272"/>
      <c r="AGN53" s="272"/>
      <c r="AGO53" s="272"/>
      <c r="AGP53" s="272"/>
      <c r="AGQ53" s="272"/>
      <c r="AGR53" s="272"/>
      <c r="AGS53" s="272"/>
      <c r="AGT53" s="272"/>
      <c r="AGU53" s="272"/>
      <c r="AGV53" s="272"/>
      <c r="AGW53" s="272"/>
      <c r="AGX53" s="272"/>
      <c r="AGY53" s="272"/>
      <c r="AGZ53" s="272"/>
      <c r="AHA53" s="272"/>
      <c r="AHB53" s="272"/>
      <c r="AHC53" s="272"/>
      <c r="AHD53" s="272"/>
      <c r="AHE53" s="272"/>
      <c r="AHF53" s="272"/>
      <c r="AHG53" s="272"/>
      <c r="AHH53" s="272"/>
      <c r="AHI53" s="272"/>
      <c r="AHJ53" s="272"/>
      <c r="AHK53" s="272"/>
      <c r="AHL53" s="272"/>
      <c r="AHM53" s="272"/>
      <c r="AHN53" s="272"/>
      <c r="AHO53" s="272"/>
      <c r="AHP53" s="272"/>
      <c r="AHQ53" s="272"/>
      <c r="AHR53" s="272"/>
      <c r="AHS53" s="272"/>
      <c r="AHT53" s="272"/>
      <c r="AHU53" s="272"/>
      <c r="AHV53" s="272"/>
      <c r="AHW53" s="272"/>
      <c r="AHX53" s="272"/>
      <c r="AHY53" s="272"/>
      <c r="AHZ53" s="272"/>
      <c r="AIA53" s="272"/>
      <c r="AIB53" s="272"/>
      <c r="AIC53" s="272"/>
      <c r="AID53" s="272"/>
      <c r="AIE53" s="272"/>
      <c r="AIF53" s="272"/>
      <c r="AIG53" s="272"/>
      <c r="AIH53" s="272"/>
      <c r="AII53" s="272"/>
      <c r="AIJ53" s="272"/>
      <c r="AIK53" s="272"/>
      <c r="AIL53" s="272"/>
      <c r="AIM53" s="272"/>
      <c r="AIN53" s="272"/>
      <c r="AIO53" s="272"/>
      <c r="AIP53" s="272"/>
      <c r="AIQ53" s="272"/>
      <c r="AIR53" s="272"/>
      <c r="AIS53" s="272"/>
      <c r="AIT53" s="272"/>
      <c r="AIU53" s="272"/>
      <c r="AIV53" s="272"/>
      <c r="AIW53" s="272"/>
      <c r="AIX53" s="272"/>
      <c r="AIY53" s="272"/>
      <c r="AIZ53" s="272"/>
      <c r="AJA53" s="272"/>
      <c r="AJB53" s="272"/>
      <c r="AJC53" s="272"/>
      <c r="AJD53" s="272"/>
      <c r="AJE53" s="272"/>
      <c r="AJF53" s="272"/>
      <c r="AJG53" s="272"/>
      <c r="AJH53" s="272"/>
      <c r="AJI53" s="272"/>
      <c r="AJJ53" s="272"/>
      <c r="AJK53" s="272"/>
      <c r="AJL53" s="272"/>
      <c r="AJM53" s="272"/>
      <c r="AJN53" s="272"/>
      <c r="AJO53" s="272"/>
      <c r="AJP53" s="272"/>
      <c r="AJQ53" s="272"/>
      <c r="AJR53" s="272"/>
      <c r="AJS53" s="272"/>
      <c r="AJT53" s="272"/>
      <c r="AJU53" s="272"/>
      <c r="AJV53" s="272"/>
      <c r="AJW53" s="272"/>
      <c r="AJX53" s="272"/>
      <c r="AJY53" s="272"/>
      <c r="AJZ53" s="272"/>
      <c r="AKA53" s="272"/>
      <c r="AKB53" s="272"/>
      <c r="AKC53" s="272"/>
      <c r="AKD53" s="272"/>
      <c r="AKE53" s="272"/>
      <c r="AKF53" s="272"/>
      <c r="AKG53" s="272"/>
      <c r="AKH53" s="272"/>
      <c r="AKI53" s="272"/>
      <c r="AKJ53" s="272"/>
      <c r="AKK53" s="272"/>
      <c r="AKL53" s="272"/>
      <c r="AKM53" s="272"/>
      <c r="AKN53" s="272"/>
      <c r="AKO53" s="272"/>
      <c r="AKP53" s="272"/>
      <c r="AKQ53" s="272"/>
      <c r="AKR53" s="272"/>
      <c r="AKS53" s="272"/>
      <c r="AKT53" s="272"/>
      <c r="AKU53" s="272"/>
      <c r="AKV53" s="272"/>
      <c r="AKW53" s="272"/>
      <c r="AKX53" s="272"/>
      <c r="AKY53" s="272"/>
      <c r="AKZ53" s="272"/>
      <c r="ALA53" s="272"/>
      <c r="ALB53" s="272"/>
      <c r="ALC53" s="272"/>
      <c r="ALD53" s="272"/>
      <c r="ALE53" s="272"/>
      <c r="ALF53" s="272"/>
      <c r="ALG53" s="272"/>
      <c r="ALH53" s="272"/>
      <c r="ALI53" s="272"/>
      <c r="ALJ53" s="272"/>
      <c r="ALK53" s="272"/>
      <c r="ALL53" s="272"/>
      <c r="ALM53" s="272"/>
      <c r="ALN53" s="272"/>
      <c r="ALO53" s="272"/>
      <c r="ALP53" s="272"/>
      <c r="ALQ53" s="272"/>
      <c r="ALR53" s="272"/>
      <c r="ALS53" s="272"/>
      <c r="ALT53" s="272"/>
      <c r="ALU53" s="272"/>
      <c r="ALV53" s="272"/>
      <c r="ALW53" s="272"/>
      <c r="ALX53" s="272"/>
      <c r="ALY53" s="272"/>
      <c r="ALZ53" s="272"/>
      <c r="AMA53" s="272"/>
      <c r="AMB53" s="272"/>
      <c r="AMC53" s="272"/>
      <c r="AMD53" s="272"/>
      <c r="AME53" s="272"/>
      <c r="AMF53" s="272"/>
      <c r="AMG53" s="272"/>
      <c r="AMH53" s="272"/>
      <c r="AMI53" s="272"/>
      <c r="AMJ53" s="272"/>
    </row>
    <row r="54" spans="1:1024" s="52" customFormat="1" ht="15" customHeight="1">
      <c r="A54" s="275" t="s">
        <v>100</v>
      </c>
      <c r="B54" s="276" t="s">
        <v>101</v>
      </c>
      <c r="C54" s="48" t="s">
        <v>96</v>
      </c>
      <c r="D54" s="61">
        <f>D55+D57+D59+D60</f>
        <v>27524.6</v>
      </c>
      <c r="E54" s="61" t="s">
        <v>97</v>
      </c>
      <c r="F54" s="61">
        <f>F55+F57+F59+F60</f>
        <v>26441.805</v>
      </c>
      <c r="G54" s="61" t="s">
        <v>97</v>
      </c>
      <c r="H54" s="61">
        <f>H55+H57+H59+H60</f>
        <v>4036.5</v>
      </c>
      <c r="I54" s="62">
        <f>H54/D54*100</f>
        <v>14.665063252508665</v>
      </c>
      <c r="J54" s="62" t="s">
        <v>97</v>
      </c>
      <c r="K54" s="62" t="s">
        <v>97</v>
      </c>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row>
    <row r="55" spans="1:1024" s="52" customFormat="1">
      <c r="A55" s="275"/>
      <c r="B55" s="276"/>
      <c r="C55" s="48" t="s">
        <v>23</v>
      </c>
      <c r="D55" s="49">
        <f>D71</f>
        <v>528.79999999999995</v>
      </c>
      <c r="E55" s="49">
        <f>E71</f>
        <v>528.79999999999995</v>
      </c>
      <c r="F55" s="49">
        <f>F71</f>
        <v>528.80500000000006</v>
      </c>
      <c r="G55" s="49">
        <f>G71</f>
        <v>50.5</v>
      </c>
      <c r="H55" s="49">
        <f>H71</f>
        <v>50.5</v>
      </c>
      <c r="I55" s="50">
        <f>H55/D55*100</f>
        <v>9.5499243570347954</v>
      </c>
      <c r="J55" s="50">
        <f>G55/E55*100</f>
        <v>9.5499243570347954</v>
      </c>
      <c r="K55" s="50">
        <f>G55/F55*100</f>
        <v>9.549834059814108</v>
      </c>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row>
    <row r="56" spans="1:1024" s="52" customFormat="1" ht="54">
      <c r="A56" s="275"/>
      <c r="B56" s="276"/>
      <c r="C56" s="48" t="s">
        <v>24</v>
      </c>
      <c r="D56" s="49"/>
      <c r="E56" s="49">
        <f>E55</f>
        <v>528.79999999999995</v>
      </c>
      <c r="F56" s="49"/>
      <c r="G56" s="49">
        <f>G55</f>
        <v>50.5</v>
      </c>
      <c r="H56" s="49">
        <f>H55</f>
        <v>50.5</v>
      </c>
      <c r="I56" s="50"/>
      <c r="J56" s="50">
        <f>G56/E56*100</f>
        <v>9.5499243570347954</v>
      </c>
      <c r="K56" s="50"/>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row>
    <row r="57" spans="1:1024" s="52" customFormat="1" ht="27">
      <c r="A57" s="275"/>
      <c r="B57" s="276"/>
      <c r="C57" s="48" t="s">
        <v>25</v>
      </c>
      <c r="D57" s="49">
        <f>D73</f>
        <v>25913</v>
      </c>
      <c r="E57" s="49">
        <f>E73</f>
        <v>25913</v>
      </c>
      <c r="F57" s="49">
        <f>F73</f>
        <v>25913</v>
      </c>
      <c r="G57" s="49">
        <f>G73</f>
        <v>2476.1</v>
      </c>
      <c r="H57" s="49">
        <f>H73</f>
        <v>2476.1</v>
      </c>
      <c r="I57" s="50">
        <f>H57/D57*100</f>
        <v>9.5554354956971395</v>
      </c>
      <c r="J57" s="50">
        <f>G57/E57*100</f>
        <v>9.5554354956971395</v>
      </c>
      <c r="K57" s="50">
        <f>G57/F57*100</f>
        <v>9.5554354956971395</v>
      </c>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row>
    <row r="58" spans="1:1024" s="52" customFormat="1" ht="67.5">
      <c r="A58" s="275"/>
      <c r="B58" s="276"/>
      <c r="C58" s="48" t="s">
        <v>26</v>
      </c>
      <c r="D58" s="49"/>
      <c r="E58" s="49">
        <f>E57</f>
        <v>25913</v>
      </c>
      <c r="F58" s="49"/>
      <c r="G58" s="49">
        <f>G57</f>
        <v>2476.1</v>
      </c>
      <c r="H58" s="49">
        <f>H57</f>
        <v>2476.1</v>
      </c>
      <c r="I58" s="50"/>
      <c r="J58" s="50">
        <f>G58/E58*100</f>
        <v>9.5554354956971395</v>
      </c>
      <c r="K58" s="50"/>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row>
    <row r="59" spans="1:1024" s="52" customFormat="1" ht="27">
      <c r="A59" s="275"/>
      <c r="B59" s="276"/>
      <c r="C59" s="48" t="s">
        <v>27</v>
      </c>
      <c r="D59" s="49"/>
      <c r="E59" s="49"/>
      <c r="F59" s="49"/>
      <c r="G59" s="49"/>
      <c r="H59" s="49"/>
      <c r="I59" s="50"/>
      <c r="J59" s="50"/>
      <c r="K59" s="50"/>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row>
    <row r="60" spans="1:1024" s="52" customFormat="1" ht="45">
      <c r="A60" s="275"/>
      <c r="B60" s="276"/>
      <c r="C60" s="20" t="s">
        <v>28</v>
      </c>
      <c r="D60" s="49">
        <f>D76</f>
        <v>1082.8</v>
      </c>
      <c r="E60" s="49"/>
      <c r="F60" s="49"/>
      <c r="G60" s="49"/>
      <c r="H60" s="54">
        <f>H76</f>
        <v>1509.9</v>
      </c>
      <c r="I60" s="50">
        <f>H60/D60*100</f>
        <v>139.44403398596234</v>
      </c>
      <c r="J60" s="50"/>
      <c r="K60" s="50"/>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row>
    <row r="61" spans="1:1024" s="63" customFormat="1" ht="15" customHeight="1">
      <c r="A61" s="275"/>
      <c r="B61" s="270" t="s">
        <v>29</v>
      </c>
      <c r="C61" s="270"/>
      <c r="D61" s="270"/>
      <c r="E61" s="270"/>
      <c r="F61" s="270"/>
      <c r="G61" s="270"/>
      <c r="H61" s="270"/>
      <c r="I61" s="270"/>
      <c r="J61" s="270"/>
      <c r="K61" s="270"/>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row>
    <row r="62" spans="1:1024">
      <c r="A62" s="275"/>
      <c r="B62" s="277"/>
      <c r="C62" s="48" t="s">
        <v>96</v>
      </c>
      <c r="D62" s="61">
        <f>D63+D65+D67+D68</f>
        <v>27524.6</v>
      </c>
      <c r="E62" s="62" t="s">
        <v>97</v>
      </c>
      <c r="F62" s="61">
        <f>F63+F65+F67+F68</f>
        <v>26441.805</v>
      </c>
      <c r="G62" s="62" t="s">
        <v>97</v>
      </c>
      <c r="H62" s="61">
        <f>H63+H65+H67+H68</f>
        <v>4036.5</v>
      </c>
      <c r="I62" s="62">
        <f>H62/D62*100</f>
        <v>14.665063252508665</v>
      </c>
      <c r="J62" s="62" t="s">
        <v>97</v>
      </c>
      <c r="K62" s="62" t="s">
        <v>97</v>
      </c>
    </row>
    <row r="63" spans="1:1024">
      <c r="A63" s="275"/>
      <c r="B63" s="277"/>
      <c r="C63" s="48" t="s">
        <v>23</v>
      </c>
      <c r="D63" s="49">
        <f>D71</f>
        <v>528.79999999999995</v>
      </c>
      <c r="E63" s="49">
        <f>E71</f>
        <v>528.79999999999995</v>
      </c>
      <c r="F63" s="49">
        <f>F71</f>
        <v>528.80500000000006</v>
      </c>
      <c r="G63" s="49">
        <f>G71</f>
        <v>50.5</v>
      </c>
      <c r="H63" s="49">
        <f>H71</f>
        <v>50.5</v>
      </c>
      <c r="I63" s="50">
        <f>H63/D63*100</f>
        <v>9.5499243570347954</v>
      </c>
      <c r="J63" s="50">
        <f>G63/E63*100</f>
        <v>9.5499243570347954</v>
      </c>
      <c r="K63" s="50">
        <f>G63/F63*100</f>
        <v>9.549834059814108</v>
      </c>
    </row>
    <row r="64" spans="1:1024" ht="54">
      <c r="A64" s="275"/>
      <c r="B64" s="277"/>
      <c r="C64" s="48" t="s">
        <v>24</v>
      </c>
      <c r="D64" s="49"/>
      <c r="E64" s="49">
        <f>E63</f>
        <v>528.79999999999995</v>
      </c>
      <c r="F64" s="49"/>
      <c r="G64" s="49">
        <f>G63</f>
        <v>50.5</v>
      </c>
      <c r="H64" s="49">
        <f>H63</f>
        <v>50.5</v>
      </c>
      <c r="I64" s="50"/>
      <c r="J64" s="50">
        <f>G64/E64*100</f>
        <v>9.5499243570347954</v>
      </c>
      <c r="K64" s="50"/>
    </row>
    <row r="65" spans="1:300" ht="27">
      <c r="A65" s="275"/>
      <c r="B65" s="277"/>
      <c r="C65" s="48" t="s">
        <v>25</v>
      </c>
      <c r="D65" s="49">
        <f>D73</f>
        <v>25913</v>
      </c>
      <c r="E65" s="49">
        <f>E73</f>
        <v>25913</v>
      </c>
      <c r="F65" s="49">
        <f>F73</f>
        <v>25913</v>
      </c>
      <c r="G65" s="49">
        <f>G73</f>
        <v>2476.1</v>
      </c>
      <c r="H65" s="49">
        <f>H73</f>
        <v>2476.1</v>
      </c>
      <c r="I65" s="50">
        <f>H65/D65*100</f>
        <v>9.5554354956971395</v>
      </c>
      <c r="J65" s="50">
        <f>G65/E65*100</f>
        <v>9.5554354956971395</v>
      </c>
      <c r="K65" s="50">
        <f>G65/F65*100</f>
        <v>9.5554354956971395</v>
      </c>
    </row>
    <row r="66" spans="1:300" ht="67.5">
      <c r="A66" s="275"/>
      <c r="B66" s="277"/>
      <c r="C66" s="48" t="s">
        <v>26</v>
      </c>
      <c r="D66" s="49"/>
      <c r="E66" s="49">
        <f>E65</f>
        <v>25913</v>
      </c>
      <c r="F66" s="49"/>
      <c r="G66" s="49">
        <f>G65</f>
        <v>2476.1</v>
      </c>
      <c r="H66" s="49">
        <f>H65</f>
        <v>2476.1</v>
      </c>
      <c r="I66" s="50"/>
      <c r="J66" s="50">
        <f>G66/E66*100</f>
        <v>9.5554354956971395</v>
      </c>
      <c r="K66" s="50"/>
    </row>
    <row r="67" spans="1:300" s="52" customFormat="1" ht="27">
      <c r="A67" s="275"/>
      <c r="B67" s="277"/>
      <c r="C67" s="48" t="s">
        <v>27</v>
      </c>
      <c r="D67" s="49"/>
      <c r="E67" s="49"/>
      <c r="F67" s="49"/>
      <c r="G67" s="49"/>
      <c r="H67" s="49"/>
      <c r="I67" s="50"/>
      <c r="J67" s="50"/>
      <c r="K67" s="50"/>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row>
    <row r="68" spans="1:300" ht="45">
      <c r="A68" s="275"/>
      <c r="B68" s="277"/>
      <c r="C68" s="20" t="s">
        <v>28</v>
      </c>
      <c r="D68" s="49">
        <f>D76</f>
        <v>1082.8</v>
      </c>
      <c r="E68" s="49"/>
      <c r="F68" s="49"/>
      <c r="G68" s="49"/>
      <c r="H68" s="54">
        <f>H76</f>
        <v>1509.9</v>
      </c>
      <c r="I68" s="50">
        <f>H68/D68*100</f>
        <v>139.44403398596234</v>
      </c>
      <c r="J68" s="50"/>
      <c r="K68" s="50"/>
    </row>
    <row r="69" spans="1:300" s="63" customFormat="1" ht="15" customHeight="1">
      <c r="A69" s="278" t="s">
        <v>35</v>
      </c>
      <c r="B69" s="278"/>
      <c r="C69" s="278"/>
      <c r="D69" s="278"/>
      <c r="E69" s="278"/>
      <c r="F69" s="278"/>
      <c r="G69" s="278"/>
      <c r="H69" s="278"/>
      <c r="I69" s="278"/>
      <c r="J69" s="278"/>
      <c r="K69" s="278"/>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row>
    <row r="70" spans="1:300" s="52" customFormat="1" ht="15" customHeight="1">
      <c r="A70" s="279" t="s">
        <v>102</v>
      </c>
      <c r="B70" s="269" t="s">
        <v>101</v>
      </c>
      <c r="C70" s="48" t="s">
        <v>96</v>
      </c>
      <c r="D70" s="49">
        <f>D71+D73+D75+D76</f>
        <v>27524.6</v>
      </c>
      <c r="E70" s="50" t="s">
        <v>97</v>
      </c>
      <c r="F70" s="49">
        <f>F71+F73+F75+F76</f>
        <v>26441.805</v>
      </c>
      <c r="G70" s="50" t="s">
        <v>97</v>
      </c>
      <c r="H70" s="49">
        <f>H71+H73+H75+H76</f>
        <v>4036.5</v>
      </c>
      <c r="I70" s="50">
        <f>H70/D70*100</f>
        <v>14.665063252508665</v>
      </c>
      <c r="J70" s="50" t="s">
        <v>97</v>
      </c>
      <c r="K70" s="50" t="s">
        <v>97</v>
      </c>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row>
    <row r="71" spans="1:300" s="52" customFormat="1">
      <c r="A71" s="279"/>
      <c r="B71" s="269"/>
      <c r="C71" s="48" t="s">
        <v>23</v>
      </c>
      <c r="D71" s="49">
        <f>D78+D85</f>
        <v>528.79999999999995</v>
      </c>
      <c r="E71" s="49">
        <f>E78+E85</f>
        <v>528.79999999999995</v>
      </c>
      <c r="F71" s="49">
        <f>F78+F85</f>
        <v>528.80500000000006</v>
      </c>
      <c r="G71" s="49">
        <f>G78+G85</f>
        <v>50.5</v>
      </c>
      <c r="H71" s="49">
        <f>H78+H85</f>
        <v>50.5</v>
      </c>
      <c r="I71" s="50">
        <f>H71/D71*100</f>
        <v>9.5499243570347954</v>
      </c>
      <c r="J71" s="50">
        <f>G71/E71*100</f>
        <v>9.5499243570347954</v>
      </c>
      <c r="K71" s="50">
        <f>G71/F71*100</f>
        <v>9.549834059814108</v>
      </c>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row>
    <row r="72" spans="1:300" s="52" customFormat="1" ht="54">
      <c r="A72" s="279"/>
      <c r="B72" s="269"/>
      <c r="C72" s="48" t="s">
        <v>24</v>
      </c>
      <c r="D72" s="49"/>
      <c r="E72" s="49">
        <f>E71</f>
        <v>528.79999999999995</v>
      </c>
      <c r="F72" s="49"/>
      <c r="G72" s="49">
        <f>G71</f>
        <v>50.5</v>
      </c>
      <c r="H72" s="49">
        <f>H71</f>
        <v>50.5</v>
      </c>
      <c r="I72" s="50"/>
      <c r="J72" s="50">
        <f>G72/E72*100</f>
        <v>9.5499243570347954</v>
      </c>
      <c r="K72" s="50"/>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row>
    <row r="73" spans="1:300" s="52" customFormat="1" ht="27">
      <c r="A73" s="279"/>
      <c r="B73" s="269"/>
      <c r="C73" s="48" t="s">
        <v>25</v>
      </c>
      <c r="D73" s="49">
        <f>D80+D87</f>
        <v>25913</v>
      </c>
      <c r="E73" s="49">
        <f>E80+E87</f>
        <v>25913</v>
      </c>
      <c r="F73" s="49">
        <f>F80+F87</f>
        <v>25913</v>
      </c>
      <c r="G73" s="49">
        <f>G80+G87</f>
        <v>2476.1</v>
      </c>
      <c r="H73" s="49">
        <f>H80+H87</f>
        <v>2476.1</v>
      </c>
      <c r="I73" s="50">
        <f>H73/D73*100</f>
        <v>9.5554354956971395</v>
      </c>
      <c r="J73" s="50">
        <f>G73/E73*100</f>
        <v>9.5554354956971395</v>
      </c>
      <c r="K73" s="50">
        <f>G73/F73*100</f>
        <v>9.5554354956971395</v>
      </c>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row>
    <row r="74" spans="1:300" s="52" customFormat="1" ht="67.5">
      <c r="A74" s="279"/>
      <c r="B74" s="269"/>
      <c r="C74" s="48" t="s">
        <v>26</v>
      </c>
      <c r="D74" s="49"/>
      <c r="E74" s="49">
        <f>E73</f>
        <v>25913</v>
      </c>
      <c r="F74" s="49"/>
      <c r="G74" s="49">
        <f>G73</f>
        <v>2476.1</v>
      </c>
      <c r="H74" s="49">
        <f>H73</f>
        <v>2476.1</v>
      </c>
      <c r="I74" s="50"/>
      <c r="J74" s="50">
        <f>G74/E74*100</f>
        <v>9.5554354956971395</v>
      </c>
      <c r="K74" s="50"/>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row>
    <row r="75" spans="1:300" s="52" customFormat="1" ht="27">
      <c r="A75" s="279"/>
      <c r="B75" s="269"/>
      <c r="C75" s="48" t="s">
        <v>27</v>
      </c>
      <c r="D75" s="49"/>
      <c r="E75" s="49"/>
      <c r="F75" s="49"/>
      <c r="G75" s="49"/>
      <c r="H75" s="49"/>
      <c r="I75" s="50"/>
      <c r="J75" s="50"/>
      <c r="K75" s="50"/>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row>
    <row r="76" spans="1:300" s="52" customFormat="1" ht="45">
      <c r="A76" s="279"/>
      <c r="B76" s="269"/>
      <c r="C76" s="20" t="s">
        <v>28</v>
      </c>
      <c r="D76" s="49">
        <f>D83</f>
        <v>1082.8</v>
      </c>
      <c r="E76" s="49"/>
      <c r="F76" s="49"/>
      <c r="G76" s="49"/>
      <c r="H76" s="54">
        <f>H83</f>
        <v>1509.9</v>
      </c>
      <c r="I76" s="50">
        <f>H76/D76*100</f>
        <v>139.44403398596234</v>
      </c>
      <c r="J76" s="50"/>
      <c r="K76" s="50"/>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row>
    <row r="77" spans="1:300" ht="15" customHeight="1">
      <c r="A77" s="280" t="s">
        <v>103</v>
      </c>
      <c r="B77" s="277" t="s">
        <v>101</v>
      </c>
      <c r="C77" s="65" t="s">
        <v>96</v>
      </c>
      <c r="D77" s="54">
        <f>D78+D80+D82+D83</f>
        <v>3609.3999999999996</v>
      </c>
      <c r="E77" s="66" t="s">
        <v>97</v>
      </c>
      <c r="F77" s="54">
        <f>F78+F80+F82+F83</f>
        <v>2526.6</v>
      </c>
      <c r="G77" s="66" t="s">
        <v>97</v>
      </c>
      <c r="H77" s="54">
        <f>H78+H80+H82+H83</f>
        <v>4036.5</v>
      </c>
      <c r="I77" s="66">
        <f>H77/D77*100</f>
        <v>111.8329916329584</v>
      </c>
      <c r="J77" s="66" t="s">
        <v>97</v>
      </c>
      <c r="K77" s="66" t="s">
        <v>97</v>
      </c>
    </row>
    <row r="78" spans="1:300">
      <c r="A78" s="280"/>
      <c r="B78" s="277"/>
      <c r="C78" s="48" t="s">
        <v>23</v>
      </c>
      <c r="D78" s="49">
        <v>50.5</v>
      </c>
      <c r="E78" s="49">
        <v>50.5</v>
      </c>
      <c r="F78" s="49">
        <v>50.5</v>
      </c>
      <c r="G78" s="49">
        <v>50.5</v>
      </c>
      <c r="H78" s="49">
        <v>50.5</v>
      </c>
      <c r="I78" s="50">
        <f>H78/D78*100</f>
        <v>100</v>
      </c>
      <c r="J78" s="50">
        <f>G78/E78*100</f>
        <v>100</v>
      </c>
      <c r="K78" s="50">
        <f>G78/F78*100</f>
        <v>100</v>
      </c>
    </row>
    <row r="79" spans="1:300" ht="54">
      <c r="A79" s="280"/>
      <c r="B79" s="277"/>
      <c r="C79" s="48" t="s">
        <v>24</v>
      </c>
      <c r="D79" s="49"/>
      <c r="E79" s="49">
        <f>E78</f>
        <v>50.5</v>
      </c>
      <c r="F79" s="49"/>
      <c r="G79" s="49">
        <f>G78</f>
        <v>50.5</v>
      </c>
      <c r="H79" s="49">
        <f>H78</f>
        <v>50.5</v>
      </c>
      <c r="I79" s="50"/>
      <c r="J79" s="50">
        <f>G79/E79*100</f>
        <v>100</v>
      </c>
      <c r="K79" s="50"/>
    </row>
    <row r="80" spans="1:300" ht="27">
      <c r="A80" s="280"/>
      <c r="B80" s="277"/>
      <c r="C80" s="48" t="s">
        <v>25</v>
      </c>
      <c r="D80" s="49">
        <v>2476.1</v>
      </c>
      <c r="E80" s="49">
        <v>2476.1</v>
      </c>
      <c r="F80" s="49">
        <v>2476.1</v>
      </c>
      <c r="G80" s="49">
        <v>2476.1</v>
      </c>
      <c r="H80" s="49">
        <v>2476.1</v>
      </c>
      <c r="I80" s="50">
        <f>H80/D80*100</f>
        <v>100</v>
      </c>
      <c r="J80" s="50">
        <f>G80/E80*100</f>
        <v>100</v>
      </c>
      <c r="K80" s="50">
        <f>G80/F80*100</f>
        <v>100</v>
      </c>
    </row>
    <row r="81" spans="1:300" ht="67.5">
      <c r="A81" s="280"/>
      <c r="B81" s="277"/>
      <c r="C81" s="48" t="s">
        <v>26</v>
      </c>
      <c r="D81" s="49"/>
      <c r="E81" s="49">
        <f>E80</f>
        <v>2476.1</v>
      </c>
      <c r="F81" s="49"/>
      <c r="G81" s="49">
        <f>G80</f>
        <v>2476.1</v>
      </c>
      <c r="H81" s="49">
        <f>H80</f>
        <v>2476.1</v>
      </c>
      <c r="I81" s="50"/>
      <c r="J81" s="50">
        <f>G81/E81*100</f>
        <v>100</v>
      </c>
      <c r="K81" s="50"/>
    </row>
    <row r="82" spans="1:300" ht="27">
      <c r="A82" s="280"/>
      <c r="B82" s="277"/>
      <c r="C82" s="48" t="s">
        <v>27</v>
      </c>
      <c r="D82" s="49"/>
      <c r="E82" s="49"/>
      <c r="F82" s="49"/>
      <c r="G82" s="49"/>
      <c r="H82" s="49"/>
      <c r="I82" s="50"/>
      <c r="J82" s="50"/>
      <c r="K82" s="50"/>
    </row>
    <row r="83" spans="1:300" ht="45">
      <c r="A83" s="280"/>
      <c r="B83" s="277"/>
      <c r="C83" s="20" t="s">
        <v>28</v>
      </c>
      <c r="D83" s="49">
        <v>1082.8</v>
      </c>
      <c r="E83" s="49"/>
      <c r="F83" s="49"/>
      <c r="G83" s="49"/>
      <c r="H83" s="54">
        <v>1509.9</v>
      </c>
      <c r="I83" s="50">
        <f>H83/D83*100</f>
        <v>139.44403398596234</v>
      </c>
      <c r="J83" s="50"/>
      <c r="K83" s="50"/>
    </row>
    <row r="84" spans="1:300" ht="15" customHeight="1">
      <c r="A84" s="280" t="s">
        <v>104</v>
      </c>
      <c r="B84" s="277" t="s">
        <v>101</v>
      </c>
      <c r="C84" s="48" t="s">
        <v>96</v>
      </c>
      <c r="D84" s="49">
        <f>D85+D87+D89+D90</f>
        <v>23915.200000000001</v>
      </c>
      <c r="E84" s="50" t="s">
        <v>97</v>
      </c>
      <c r="F84" s="49">
        <f>F85+F87+F89+F90</f>
        <v>23915.205000000002</v>
      </c>
      <c r="G84" s="50" t="s">
        <v>97</v>
      </c>
      <c r="H84" s="49">
        <f>H85+H87+H89+H90</f>
        <v>0</v>
      </c>
      <c r="I84" s="50">
        <f>H84/D84*100</f>
        <v>0</v>
      </c>
      <c r="J84" s="50" t="s">
        <v>97</v>
      </c>
      <c r="K84" s="50" t="s">
        <v>97</v>
      </c>
    </row>
    <row r="85" spans="1:300">
      <c r="A85" s="280"/>
      <c r="B85" s="277"/>
      <c r="C85" s="48" t="s">
        <v>23</v>
      </c>
      <c r="D85" s="49">
        <v>478.3</v>
      </c>
      <c r="E85" s="49">
        <v>478.3</v>
      </c>
      <c r="F85" s="49">
        <v>478.30500000000001</v>
      </c>
      <c r="G85" s="49">
        <v>0</v>
      </c>
      <c r="H85" s="49">
        <v>0</v>
      </c>
      <c r="I85" s="50">
        <f>H85/D85*100</f>
        <v>0</v>
      </c>
      <c r="J85" s="50">
        <f>G85/E85*100</f>
        <v>0</v>
      </c>
      <c r="K85" s="50">
        <f>G85/F85*100</f>
        <v>0</v>
      </c>
    </row>
    <row r="86" spans="1:300" ht="54">
      <c r="A86" s="280"/>
      <c r="B86" s="277"/>
      <c r="C86" s="48" t="s">
        <v>24</v>
      </c>
      <c r="D86" s="49"/>
      <c r="E86" s="49">
        <f>E85</f>
        <v>478.3</v>
      </c>
      <c r="F86" s="49"/>
      <c r="G86" s="49">
        <f>G85</f>
        <v>0</v>
      </c>
      <c r="H86" s="49">
        <f>H85</f>
        <v>0</v>
      </c>
      <c r="I86" s="50"/>
      <c r="J86" s="50">
        <f>G86/E86*100</f>
        <v>0</v>
      </c>
      <c r="K86" s="50"/>
    </row>
    <row r="87" spans="1:300" ht="27">
      <c r="A87" s="280"/>
      <c r="B87" s="277"/>
      <c r="C87" s="48" t="s">
        <v>25</v>
      </c>
      <c r="D87" s="49">
        <v>23436.9</v>
      </c>
      <c r="E87" s="49">
        <v>23436.9</v>
      </c>
      <c r="F87" s="49">
        <v>23436.9</v>
      </c>
      <c r="G87" s="49">
        <v>0</v>
      </c>
      <c r="H87" s="49">
        <v>0</v>
      </c>
      <c r="I87" s="50">
        <f>H87/D87*100</f>
        <v>0</v>
      </c>
      <c r="J87" s="50">
        <f>G87/E87*100</f>
        <v>0</v>
      </c>
      <c r="K87" s="50">
        <f>G87/F87*100</f>
        <v>0</v>
      </c>
    </row>
    <row r="88" spans="1:300" ht="67.5">
      <c r="A88" s="280"/>
      <c r="B88" s="277"/>
      <c r="C88" s="48" t="s">
        <v>26</v>
      </c>
      <c r="D88" s="49"/>
      <c r="E88" s="49">
        <f>E87</f>
        <v>23436.9</v>
      </c>
      <c r="F88" s="49"/>
      <c r="G88" s="49">
        <f>G87</f>
        <v>0</v>
      </c>
      <c r="H88" s="49">
        <f>H87</f>
        <v>0</v>
      </c>
      <c r="I88" s="50"/>
      <c r="J88" s="50">
        <f>G88/E88*100</f>
        <v>0</v>
      </c>
      <c r="K88" s="50"/>
    </row>
    <row r="89" spans="1:300" ht="27">
      <c r="A89" s="280"/>
      <c r="B89" s="277"/>
      <c r="C89" s="48" t="s">
        <v>27</v>
      </c>
      <c r="D89" s="49"/>
      <c r="E89" s="49"/>
      <c r="F89" s="49"/>
      <c r="G89" s="49"/>
      <c r="H89" s="49"/>
      <c r="I89" s="50"/>
      <c r="J89" s="50"/>
      <c r="K89" s="50"/>
    </row>
    <row r="90" spans="1:300" ht="45">
      <c r="A90" s="280"/>
      <c r="B90" s="277"/>
      <c r="C90" s="20" t="s">
        <v>28</v>
      </c>
      <c r="D90" s="49"/>
      <c r="E90" s="49"/>
      <c r="F90" s="49"/>
      <c r="G90" s="49"/>
      <c r="H90" s="49"/>
      <c r="I90" s="50"/>
      <c r="J90" s="50"/>
      <c r="K90" s="50"/>
    </row>
    <row r="91" spans="1:300" s="52" customFormat="1" ht="15" customHeight="1">
      <c r="A91" s="281" t="s">
        <v>105</v>
      </c>
      <c r="B91" s="277" t="s">
        <v>101</v>
      </c>
      <c r="C91" s="48" t="s">
        <v>96</v>
      </c>
      <c r="D91" s="49">
        <f>D92+D94+D96+D97</f>
        <v>4814.3999999999996</v>
      </c>
      <c r="E91" s="50" t="s">
        <v>97</v>
      </c>
      <c r="F91" s="49">
        <f>F92+F94+F96+F97</f>
        <v>4332.96</v>
      </c>
      <c r="G91" s="50" t="s">
        <v>97</v>
      </c>
      <c r="H91" s="49">
        <f>H92+H94+H96+H97</f>
        <v>0</v>
      </c>
      <c r="I91" s="50">
        <f>H91/D91*100</f>
        <v>0</v>
      </c>
      <c r="J91" s="50" t="s">
        <v>97</v>
      </c>
      <c r="K91" s="50" t="s">
        <v>97</v>
      </c>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row>
    <row r="92" spans="1:300" s="52" customFormat="1">
      <c r="A92" s="281"/>
      <c r="B92" s="277"/>
      <c r="C92" s="48" t="s">
        <v>23</v>
      </c>
      <c r="D92" s="49">
        <f>D108</f>
        <v>86.7</v>
      </c>
      <c r="E92" s="49">
        <f>E108</f>
        <v>86.7</v>
      </c>
      <c r="F92" s="49">
        <f>F108</f>
        <v>86.66</v>
      </c>
      <c r="G92" s="49">
        <f>G108</f>
        <v>0</v>
      </c>
      <c r="H92" s="49">
        <f>H108</f>
        <v>0</v>
      </c>
      <c r="I92" s="50">
        <f>H92/D92*100</f>
        <v>0</v>
      </c>
      <c r="J92" s="50">
        <f>G92/E92*100</f>
        <v>0</v>
      </c>
      <c r="K92" s="50">
        <f>G92/F92*100</f>
        <v>0</v>
      </c>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c r="IW92" s="53"/>
      <c r="IX92" s="53"/>
      <c r="IY92" s="53"/>
      <c r="IZ92" s="53"/>
      <c r="JA92" s="53"/>
      <c r="JB92" s="53"/>
      <c r="JC92" s="53"/>
      <c r="JD92" s="53"/>
      <c r="JE92" s="53"/>
      <c r="JF92" s="53"/>
      <c r="JG92" s="53"/>
      <c r="JH92" s="53"/>
      <c r="JI92" s="53"/>
      <c r="JJ92" s="53"/>
      <c r="JK92" s="53"/>
      <c r="JL92" s="53"/>
      <c r="JM92" s="53"/>
      <c r="JN92" s="53"/>
      <c r="JO92" s="53"/>
      <c r="JP92" s="53"/>
      <c r="JQ92" s="53"/>
      <c r="JR92" s="53"/>
      <c r="JS92" s="53"/>
      <c r="JT92" s="53"/>
      <c r="JU92" s="53"/>
      <c r="JV92" s="53"/>
      <c r="JW92" s="53"/>
      <c r="JX92" s="53"/>
      <c r="JY92" s="53"/>
      <c r="JZ92" s="53"/>
      <c r="KA92" s="53"/>
      <c r="KB92" s="53"/>
      <c r="KC92" s="53"/>
      <c r="KD92" s="53"/>
      <c r="KE92" s="53"/>
      <c r="KF92" s="53"/>
      <c r="KG92" s="53"/>
      <c r="KH92" s="53"/>
      <c r="KI92" s="53"/>
      <c r="KJ92" s="53"/>
      <c r="KK92" s="53"/>
      <c r="KL92" s="53"/>
      <c r="KM92" s="53"/>
      <c r="KN92" s="53"/>
    </row>
    <row r="93" spans="1:300" s="52" customFormat="1" ht="54">
      <c r="A93" s="281"/>
      <c r="B93" s="277"/>
      <c r="C93" s="48" t="s">
        <v>24</v>
      </c>
      <c r="D93" s="49"/>
      <c r="E93" s="49">
        <f>E109</f>
        <v>86.7</v>
      </c>
      <c r="F93" s="49"/>
      <c r="G93" s="49">
        <f t="shared" ref="G93:H95" si="2">G109</f>
        <v>0</v>
      </c>
      <c r="H93" s="49">
        <f t="shared" si="2"/>
        <v>0</v>
      </c>
      <c r="I93" s="50"/>
      <c r="J93" s="50">
        <f>G93/E93*100</f>
        <v>0</v>
      </c>
      <c r="K93" s="50"/>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c r="IW93" s="53"/>
      <c r="IX93" s="53"/>
      <c r="IY93" s="53"/>
      <c r="IZ93" s="53"/>
      <c r="JA93" s="53"/>
      <c r="JB93" s="53"/>
      <c r="JC93" s="53"/>
      <c r="JD93" s="53"/>
      <c r="JE93" s="53"/>
      <c r="JF93" s="53"/>
      <c r="JG93" s="53"/>
      <c r="JH93" s="53"/>
      <c r="JI93" s="53"/>
      <c r="JJ93" s="53"/>
      <c r="JK93" s="53"/>
      <c r="JL93" s="53"/>
      <c r="JM93" s="53"/>
      <c r="JN93" s="53"/>
      <c r="JO93" s="53"/>
      <c r="JP93" s="53"/>
      <c r="JQ93" s="53"/>
      <c r="JR93" s="53"/>
      <c r="JS93" s="53"/>
      <c r="JT93" s="53"/>
      <c r="JU93" s="53"/>
      <c r="JV93" s="53"/>
      <c r="JW93" s="53"/>
      <c r="JX93" s="53"/>
      <c r="JY93" s="53"/>
      <c r="JZ93" s="53"/>
      <c r="KA93" s="53"/>
      <c r="KB93" s="53"/>
      <c r="KC93" s="53"/>
      <c r="KD93" s="53"/>
      <c r="KE93" s="53"/>
      <c r="KF93" s="53"/>
      <c r="KG93" s="53"/>
      <c r="KH93" s="53"/>
      <c r="KI93" s="53"/>
      <c r="KJ93" s="53"/>
      <c r="KK93" s="53"/>
      <c r="KL93" s="53"/>
      <c r="KM93" s="53"/>
      <c r="KN93" s="53"/>
    </row>
    <row r="94" spans="1:300" s="52" customFormat="1" ht="27">
      <c r="A94" s="281"/>
      <c r="B94" s="277"/>
      <c r="C94" s="48" t="s">
        <v>25</v>
      </c>
      <c r="D94" s="49">
        <f>D110</f>
        <v>4246.3</v>
      </c>
      <c r="E94" s="49">
        <f>E110</f>
        <v>4246.3</v>
      </c>
      <c r="F94" s="49">
        <f>F110</f>
        <v>4246.3</v>
      </c>
      <c r="G94" s="49">
        <f t="shared" si="2"/>
        <v>0</v>
      </c>
      <c r="H94" s="49">
        <f t="shared" si="2"/>
        <v>0</v>
      </c>
      <c r="I94" s="50">
        <f>H94/D94*100</f>
        <v>0</v>
      </c>
      <c r="J94" s="50">
        <f>G94/E94*100</f>
        <v>0</v>
      </c>
      <c r="K94" s="50">
        <f>G94/F94*100</f>
        <v>0</v>
      </c>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c r="IW94" s="53"/>
      <c r="IX94" s="53"/>
      <c r="IY94" s="53"/>
      <c r="IZ94" s="53"/>
      <c r="JA94" s="53"/>
      <c r="JB94" s="53"/>
      <c r="JC94" s="53"/>
      <c r="JD94" s="53"/>
      <c r="JE94" s="53"/>
      <c r="JF94" s="53"/>
      <c r="JG94" s="53"/>
      <c r="JH94" s="53"/>
      <c r="JI94" s="53"/>
      <c r="JJ94" s="53"/>
      <c r="JK94" s="53"/>
      <c r="JL94" s="53"/>
      <c r="JM94" s="53"/>
      <c r="JN94" s="53"/>
      <c r="JO94" s="53"/>
      <c r="JP94" s="53"/>
      <c r="JQ94" s="53"/>
      <c r="JR94" s="53"/>
      <c r="JS94" s="53"/>
      <c r="JT94" s="53"/>
      <c r="JU94" s="53"/>
      <c r="JV94" s="53"/>
      <c r="JW94" s="53"/>
      <c r="JX94" s="53"/>
      <c r="JY94" s="53"/>
      <c r="JZ94" s="53"/>
      <c r="KA94" s="53"/>
      <c r="KB94" s="53"/>
      <c r="KC94" s="53"/>
      <c r="KD94" s="53"/>
      <c r="KE94" s="53"/>
      <c r="KF94" s="53"/>
      <c r="KG94" s="53"/>
      <c r="KH94" s="53"/>
      <c r="KI94" s="53"/>
      <c r="KJ94" s="53"/>
      <c r="KK94" s="53"/>
      <c r="KL94" s="53"/>
      <c r="KM94" s="53"/>
      <c r="KN94" s="53"/>
    </row>
    <row r="95" spans="1:300" s="52" customFormat="1" ht="67.5">
      <c r="A95" s="281"/>
      <c r="B95" s="277"/>
      <c r="C95" s="48" t="s">
        <v>26</v>
      </c>
      <c r="D95" s="49"/>
      <c r="E95" s="49">
        <f>E111</f>
        <v>4246.3</v>
      </c>
      <c r="F95" s="49"/>
      <c r="G95" s="49">
        <f t="shared" si="2"/>
        <v>0</v>
      </c>
      <c r="H95" s="49">
        <f t="shared" si="2"/>
        <v>0</v>
      </c>
      <c r="I95" s="50"/>
      <c r="J95" s="50">
        <f>G95/E95*100</f>
        <v>0</v>
      </c>
      <c r="K95" s="50"/>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c r="IW95" s="53"/>
      <c r="IX95" s="53"/>
      <c r="IY95" s="53"/>
      <c r="IZ95" s="53"/>
      <c r="JA95" s="53"/>
      <c r="JB95" s="53"/>
      <c r="JC95" s="53"/>
      <c r="JD95" s="53"/>
      <c r="JE95" s="53"/>
      <c r="JF95" s="53"/>
      <c r="JG95" s="53"/>
      <c r="JH95" s="53"/>
      <c r="JI95" s="53"/>
      <c r="JJ95" s="53"/>
      <c r="JK95" s="53"/>
      <c r="JL95" s="53"/>
      <c r="JM95" s="53"/>
      <c r="JN95" s="53"/>
      <c r="JO95" s="53"/>
      <c r="JP95" s="53"/>
      <c r="JQ95" s="53"/>
      <c r="JR95" s="53"/>
      <c r="JS95" s="53"/>
      <c r="JT95" s="53"/>
      <c r="JU95" s="53"/>
      <c r="JV95" s="53"/>
      <c r="JW95" s="53"/>
      <c r="JX95" s="53"/>
      <c r="JY95" s="53"/>
      <c r="JZ95" s="53"/>
      <c r="KA95" s="53"/>
      <c r="KB95" s="53"/>
      <c r="KC95" s="53"/>
      <c r="KD95" s="53"/>
      <c r="KE95" s="53"/>
      <c r="KF95" s="53"/>
      <c r="KG95" s="53"/>
      <c r="KH95" s="53"/>
      <c r="KI95" s="53"/>
      <c r="KJ95" s="53"/>
      <c r="KK95" s="53"/>
      <c r="KL95" s="53"/>
      <c r="KM95" s="53"/>
      <c r="KN95" s="53"/>
    </row>
    <row r="96" spans="1:300" s="52" customFormat="1" ht="27">
      <c r="A96" s="281"/>
      <c r="B96" s="277"/>
      <c r="C96" s="48" t="s">
        <v>27</v>
      </c>
      <c r="D96" s="49"/>
      <c r="E96" s="49"/>
      <c r="F96" s="49"/>
      <c r="G96" s="49"/>
      <c r="H96" s="49"/>
      <c r="I96" s="50"/>
      <c r="J96" s="50"/>
      <c r="K96" s="50"/>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c r="IW96" s="53"/>
      <c r="IX96" s="53"/>
      <c r="IY96" s="53"/>
      <c r="IZ96" s="53"/>
      <c r="JA96" s="53"/>
      <c r="JB96" s="53"/>
      <c r="JC96" s="53"/>
      <c r="JD96" s="53"/>
      <c r="JE96" s="53"/>
      <c r="JF96" s="53"/>
      <c r="JG96" s="53"/>
      <c r="JH96" s="53"/>
      <c r="JI96" s="53"/>
      <c r="JJ96" s="53"/>
      <c r="JK96" s="53"/>
      <c r="JL96" s="53"/>
      <c r="JM96" s="53"/>
      <c r="JN96" s="53"/>
      <c r="JO96" s="53"/>
      <c r="JP96" s="53"/>
      <c r="JQ96" s="53"/>
      <c r="JR96" s="53"/>
      <c r="JS96" s="53"/>
      <c r="JT96" s="53"/>
      <c r="JU96" s="53"/>
      <c r="JV96" s="53"/>
      <c r="JW96" s="53"/>
      <c r="JX96" s="53"/>
      <c r="JY96" s="53"/>
      <c r="JZ96" s="53"/>
      <c r="KA96" s="53"/>
      <c r="KB96" s="53"/>
      <c r="KC96" s="53"/>
      <c r="KD96" s="53"/>
      <c r="KE96" s="53"/>
      <c r="KF96" s="53"/>
      <c r="KG96" s="53"/>
      <c r="KH96" s="53"/>
      <c r="KI96" s="53"/>
      <c r="KJ96" s="53"/>
      <c r="KK96" s="53"/>
      <c r="KL96" s="53"/>
      <c r="KM96" s="53"/>
      <c r="KN96" s="53"/>
    </row>
    <row r="97" spans="1:300" ht="45">
      <c r="A97" s="281"/>
      <c r="B97" s="277"/>
      <c r="C97" s="20" t="s">
        <v>28</v>
      </c>
      <c r="D97" s="49">
        <f>D113</f>
        <v>481.4</v>
      </c>
      <c r="E97" s="49"/>
      <c r="F97" s="49"/>
      <c r="G97" s="49"/>
      <c r="H97" s="49">
        <f>H113</f>
        <v>0</v>
      </c>
      <c r="I97" s="50">
        <f>H97/D97*100</f>
        <v>0</v>
      </c>
      <c r="J97" s="50"/>
      <c r="K97" s="50"/>
    </row>
    <row r="98" spans="1:300" ht="15" customHeight="1">
      <c r="A98" s="281"/>
      <c r="B98" s="282" t="s">
        <v>29</v>
      </c>
      <c r="C98" s="282"/>
      <c r="D98" s="282"/>
      <c r="E98" s="282"/>
      <c r="F98" s="282"/>
      <c r="G98" s="282"/>
      <c r="H98" s="282"/>
      <c r="I98" s="282"/>
      <c r="J98" s="282"/>
      <c r="K98" s="282"/>
    </row>
    <row r="99" spans="1:300">
      <c r="A99" s="281"/>
      <c r="B99" s="269"/>
      <c r="C99" s="48" t="s">
        <v>96</v>
      </c>
      <c r="D99" s="49">
        <f>D100+D102+D104+D105</f>
        <v>4814.3999999999996</v>
      </c>
      <c r="E99" s="50" t="s">
        <v>97</v>
      </c>
      <c r="F99" s="49">
        <f>F100+F102+F104+F105</f>
        <v>86.66</v>
      </c>
      <c r="G99" s="50" t="s">
        <v>97</v>
      </c>
      <c r="H99" s="49">
        <f>H100+H102+H104+H105</f>
        <v>0</v>
      </c>
      <c r="I99" s="50">
        <f>H99/D99*100</f>
        <v>0</v>
      </c>
      <c r="J99" s="50" t="s">
        <v>97</v>
      </c>
      <c r="K99" s="50" t="s">
        <v>97</v>
      </c>
    </row>
    <row r="100" spans="1:300">
      <c r="A100" s="281"/>
      <c r="B100" s="269"/>
      <c r="C100" s="48" t="s">
        <v>23</v>
      </c>
      <c r="D100" s="49">
        <f>D108</f>
        <v>86.7</v>
      </c>
      <c r="E100" s="49">
        <f>E108</f>
        <v>86.7</v>
      </c>
      <c r="F100" s="49">
        <f>F108</f>
        <v>86.66</v>
      </c>
      <c r="G100" s="49">
        <f>G108</f>
        <v>0</v>
      </c>
      <c r="H100" s="49">
        <f>H108</f>
        <v>0</v>
      </c>
      <c r="I100" s="50">
        <f>H100/D100*100</f>
        <v>0</v>
      </c>
      <c r="J100" s="50">
        <f>G100/E100*100</f>
        <v>0</v>
      </c>
      <c r="K100" s="50">
        <f>G100/F100*100</f>
        <v>0</v>
      </c>
    </row>
    <row r="101" spans="1:300" ht="54">
      <c r="A101" s="281"/>
      <c r="B101" s="269"/>
      <c r="C101" s="48" t="s">
        <v>24</v>
      </c>
      <c r="D101" s="49"/>
      <c r="E101" s="49">
        <f>E109</f>
        <v>86.7</v>
      </c>
      <c r="F101" s="49"/>
      <c r="G101" s="49">
        <f t="shared" ref="G101:H103" si="3">G109</f>
        <v>0</v>
      </c>
      <c r="H101" s="49">
        <f t="shared" si="3"/>
        <v>0</v>
      </c>
      <c r="I101" s="50"/>
      <c r="J101" s="50">
        <f>G101/E101*100</f>
        <v>0</v>
      </c>
      <c r="K101" s="50"/>
    </row>
    <row r="102" spans="1:300" ht="27">
      <c r="A102" s="281"/>
      <c r="B102" s="269"/>
      <c r="C102" s="48" t="s">
        <v>25</v>
      </c>
      <c r="D102" s="49">
        <f>D110</f>
        <v>4246.3</v>
      </c>
      <c r="E102" s="49">
        <f>E110</f>
        <v>4246.3</v>
      </c>
      <c r="F102" s="49">
        <f>F118</f>
        <v>0</v>
      </c>
      <c r="G102" s="49">
        <f t="shared" si="3"/>
        <v>0</v>
      </c>
      <c r="H102" s="49">
        <f t="shared" si="3"/>
        <v>0</v>
      </c>
      <c r="I102" s="50">
        <f>H102/D102*100</f>
        <v>0</v>
      </c>
      <c r="J102" s="50">
        <f>G102/E102*100</f>
        <v>0</v>
      </c>
      <c r="K102" s="50"/>
    </row>
    <row r="103" spans="1:300" ht="67.5">
      <c r="A103" s="281"/>
      <c r="B103" s="269"/>
      <c r="C103" s="48" t="s">
        <v>26</v>
      </c>
      <c r="D103" s="49"/>
      <c r="E103" s="49">
        <f>E111</f>
        <v>4246.3</v>
      </c>
      <c r="F103" s="49"/>
      <c r="G103" s="49">
        <f t="shared" si="3"/>
        <v>0</v>
      </c>
      <c r="H103" s="49">
        <f t="shared" si="3"/>
        <v>0</v>
      </c>
      <c r="I103" s="50"/>
      <c r="J103" s="50">
        <f>G103/E103*100</f>
        <v>0</v>
      </c>
      <c r="K103" s="50"/>
    </row>
    <row r="104" spans="1:300" ht="27">
      <c r="A104" s="281"/>
      <c r="B104" s="269"/>
      <c r="C104" s="48" t="s">
        <v>27</v>
      </c>
      <c r="D104" s="49"/>
      <c r="E104" s="49"/>
      <c r="F104" s="49"/>
      <c r="G104" s="49"/>
      <c r="H104" s="49"/>
      <c r="I104" s="50"/>
      <c r="J104" s="50"/>
      <c r="K104" s="50"/>
    </row>
    <row r="105" spans="1:300" ht="45">
      <c r="A105" s="281"/>
      <c r="B105" s="269"/>
      <c r="C105" s="20" t="s">
        <v>28</v>
      </c>
      <c r="D105" s="49">
        <f>D113</f>
        <v>481.4</v>
      </c>
      <c r="E105" s="50"/>
      <c r="F105" s="49"/>
      <c r="G105" s="50"/>
      <c r="H105" s="49">
        <f>H113</f>
        <v>0</v>
      </c>
      <c r="I105" s="50">
        <f>H105/D105*100</f>
        <v>0</v>
      </c>
      <c r="J105" s="50"/>
      <c r="K105" s="50"/>
    </row>
    <row r="106" spans="1:300" s="63" customFormat="1" ht="14.25" customHeight="1">
      <c r="A106" s="278" t="s">
        <v>35</v>
      </c>
      <c r="B106" s="278"/>
      <c r="C106" s="278"/>
      <c r="D106" s="278"/>
      <c r="E106" s="278"/>
      <c r="F106" s="278"/>
      <c r="G106" s="278"/>
      <c r="H106" s="278"/>
      <c r="I106" s="278"/>
      <c r="J106" s="278"/>
      <c r="K106" s="278"/>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c r="JF106" s="64"/>
      <c r="JG106" s="64"/>
      <c r="JH106" s="64"/>
      <c r="JI106" s="64"/>
      <c r="JJ106" s="64"/>
      <c r="JK106" s="64"/>
      <c r="JL106" s="64"/>
      <c r="JM106" s="64"/>
      <c r="JN106" s="64"/>
      <c r="JO106" s="64"/>
      <c r="JP106" s="64"/>
      <c r="JQ106" s="64"/>
      <c r="JR106" s="64"/>
      <c r="JS106" s="64"/>
      <c r="JT106" s="64"/>
      <c r="JU106" s="64"/>
      <c r="JV106" s="64"/>
      <c r="JW106" s="64"/>
      <c r="JX106" s="64"/>
      <c r="JY106" s="64"/>
      <c r="JZ106" s="64"/>
      <c r="KA106" s="64"/>
      <c r="KB106" s="64"/>
      <c r="KC106" s="64"/>
      <c r="KD106" s="64"/>
      <c r="KE106" s="64"/>
      <c r="KF106" s="64"/>
      <c r="KG106" s="64"/>
      <c r="KH106" s="64"/>
      <c r="KI106" s="64"/>
      <c r="KJ106" s="64"/>
      <c r="KK106" s="64"/>
      <c r="KL106" s="64"/>
      <c r="KM106" s="64"/>
      <c r="KN106" s="64"/>
    </row>
    <row r="107" spans="1:300" s="52" customFormat="1" ht="15" customHeight="1">
      <c r="A107" s="279" t="s">
        <v>106</v>
      </c>
      <c r="B107" s="269" t="s">
        <v>101</v>
      </c>
      <c r="C107" s="48" t="s">
        <v>96</v>
      </c>
      <c r="D107" s="49">
        <f>D108+D110+D112+D113</f>
        <v>4814.3999999999996</v>
      </c>
      <c r="E107" s="50" t="s">
        <v>97</v>
      </c>
      <c r="F107" s="49">
        <f>F108+F110+F112+F113</f>
        <v>4332.96</v>
      </c>
      <c r="G107" s="50" t="s">
        <v>97</v>
      </c>
      <c r="H107" s="49">
        <f>H108+H110+H112+H113</f>
        <v>0</v>
      </c>
      <c r="I107" s="50">
        <f>H107/D107*100</f>
        <v>0</v>
      </c>
      <c r="J107" s="50" t="s">
        <v>97</v>
      </c>
      <c r="K107" s="50" t="s">
        <v>97</v>
      </c>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53"/>
      <c r="IV107" s="53"/>
      <c r="IW107" s="53"/>
      <c r="IX107" s="53"/>
      <c r="IY107" s="53"/>
      <c r="IZ107" s="53"/>
      <c r="JA107" s="53"/>
      <c r="JB107" s="53"/>
      <c r="JC107" s="53"/>
      <c r="JD107" s="53"/>
      <c r="JE107" s="53"/>
      <c r="JF107" s="53"/>
      <c r="JG107" s="53"/>
      <c r="JH107" s="53"/>
      <c r="JI107" s="53"/>
      <c r="JJ107" s="53"/>
      <c r="JK107" s="53"/>
      <c r="JL107" s="53"/>
      <c r="JM107" s="53"/>
      <c r="JN107" s="53"/>
      <c r="JO107" s="53"/>
      <c r="JP107" s="53"/>
      <c r="JQ107" s="53"/>
      <c r="JR107" s="53"/>
      <c r="JS107" s="53"/>
      <c r="JT107" s="53"/>
      <c r="JU107" s="53"/>
      <c r="JV107" s="53"/>
      <c r="JW107" s="53"/>
      <c r="JX107" s="53"/>
      <c r="JY107" s="53"/>
      <c r="JZ107" s="53"/>
      <c r="KA107" s="53"/>
      <c r="KB107" s="53"/>
      <c r="KC107" s="53"/>
      <c r="KD107" s="53"/>
      <c r="KE107" s="53"/>
      <c r="KF107" s="53"/>
      <c r="KG107" s="53"/>
      <c r="KH107" s="53"/>
      <c r="KI107" s="53"/>
      <c r="KJ107" s="53"/>
      <c r="KK107" s="53"/>
      <c r="KL107" s="53"/>
      <c r="KM107" s="53"/>
      <c r="KN107" s="53"/>
    </row>
    <row r="108" spans="1:300" s="52" customFormat="1">
      <c r="A108" s="279"/>
      <c r="B108" s="269"/>
      <c r="C108" s="48" t="s">
        <v>23</v>
      </c>
      <c r="D108" s="49">
        <f>D115+D122</f>
        <v>86.7</v>
      </c>
      <c r="E108" s="49">
        <f>E115+E122</f>
        <v>86.7</v>
      </c>
      <c r="F108" s="49">
        <f>F115+F122</f>
        <v>86.66</v>
      </c>
      <c r="G108" s="49">
        <f>G115+G122</f>
        <v>0</v>
      </c>
      <c r="H108" s="49">
        <f>H115+H122</f>
        <v>0</v>
      </c>
      <c r="I108" s="50">
        <f>H108/D108*100</f>
        <v>0</v>
      </c>
      <c r="J108" s="50">
        <f>G108/E108*100</f>
        <v>0</v>
      </c>
      <c r="K108" s="50">
        <f>G108/F108*100</f>
        <v>0</v>
      </c>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53"/>
      <c r="IV108" s="53"/>
      <c r="IW108" s="53"/>
      <c r="IX108" s="53"/>
      <c r="IY108" s="53"/>
      <c r="IZ108" s="53"/>
      <c r="JA108" s="53"/>
      <c r="JB108" s="53"/>
      <c r="JC108" s="53"/>
      <c r="JD108" s="53"/>
      <c r="JE108" s="53"/>
      <c r="JF108" s="53"/>
      <c r="JG108" s="53"/>
      <c r="JH108" s="53"/>
      <c r="JI108" s="53"/>
      <c r="JJ108" s="53"/>
      <c r="JK108" s="53"/>
      <c r="JL108" s="53"/>
      <c r="JM108" s="53"/>
      <c r="JN108" s="53"/>
      <c r="JO108" s="53"/>
      <c r="JP108" s="53"/>
      <c r="JQ108" s="53"/>
      <c r="JR108" s="53"/>
      <c r="JS108" s="53"/>
      <c r="JT108" s="53"/>
      <c r="JU108" s="53"/>
      <c r="JV108" s="53"/>
      <c r="JW108" s="53"/>
      <c r="JX108" s="53"/>
      <c r="JY108" s="53"/>
      <c r="JZ108" s="53"/>
      <c r="KA108" s="53"/>
      <c r="KB108" s="53"/>
      <c r="KC108" s="53"/>
      <c r="KD108" s="53"/>
      <c r="KE108" s="53"/>
      <c r="KF108" s="53"/>
      <c r="KG108" s="53"/>
      <c r="KH108" s="53"/>
      <c r="KI108" s="53"/>
      <c r="KJ108" s="53"/>
      <c r="KK108" s="53"/>
      <c r="KL108" s="53"/>
      <c r="KM108" s="53"/>
      <c r="KN108" s="53"/>
    </row>
    <row r="109" spans="1:300" s="52" customFormat="1" ht="54">
      <c r="A109" s="279"/>
      <c r="B109" s="269"/>
      <c r="C109" s="48" t="s">
        <v>24</v>
      </c>
      <c r="D109" s="49"/>
      <c r="E109" s="49">
        <f>E108</f>
        <v>86.7</v>
      </c>
      <c r="F109" s="49"/>
      <c r="G109" s="49">
        <f>G108</f>
        <v>0</v>
      </c>
      <c r="H109" s="49">
        <f>H108</f>
        <v>0</v>
      </c>
      <c r="I109" s="50"/>
      <c r="J109" s="50">
        <f>G109/E109*100</f>
        <v>0</v>
      </c>
      <c r="K109" s="50"/>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53"/>
      <c r="IV109" s="53"/>
      <c r="IW109" s="53"/>
      <c r="IX109" s="53"/>
      <c r="IY109" s="53"/>
      <c r="IZ109" s="53"/>
      <c r="JA109" s="53"/>
      <c r="JB109" s="53"/>
      <c r="JC109" s="53"/>
      <c r="JD109" s="53"/>
      <c r="JE109" s="53"/>
      <c r="JF109" s="53"/>
      <c r="JG109" s="53"/>
      <c r="JH109" s="53"/>
      <c r="JI109" s="53"/>
      <c r="JJ109" s="53"/>
      <c r="JK109" s="53"/>
      <c r="JL109" s="53"/>
      <c r="JM109" s="53"/>
      <c r="JN109" s="53"/>
      <c r="JO109" s="53"/>
      <c r="JP109" s="53"/>
      <c r="JQ109" s="53"/>
      <c r="JR109" s="53"/>
      <c r="JS109" s="53"/>
      <c r="JT109" s="53"/>
      <c r="JU109" s="53"/>
      <c r="JV109" s="53"/>
      <c r="JW109" s="53"/>
      <c r="JX109" s="53"/>
      <c r="JY109" s="53"/>
      <c r="JZ109" s="53"/>
      <c r="KA109" s="53"/>
      <c r="KB109" s="53"/>
      <c r="KC109" s="53"/>
      <c r="KD109" s="53"/>
      <c r="KE109" s="53"/>
      <c r="KF109" s="53"/>
      <c r="KG109" s="53"/>
      <c r="KH109" s="53"/>
      <c r="KI109" s="53"/>
      <c r="KJ109" s="53"/>
      <c r="KK109" s="53"/>
      <c r="KL109" s="53"/>
      <c r="KM109" s="53"/>
      <c r="KN109" s="53"/>
    </row>
    <row r="110" spans="1:300" s="52" customFormat="1" ht="27">
      <c r="A110" s="279"/>
      <c r="B110" s="269"/>
      <c r="C110" s="48" t="s">
        <v>25</v>
      </c>
      <c r="D110" s="49">
        <f>D117+D124</f>
        <v>4246.3</v>
      </c>
      <c r="E110" s="49">
        <f>E117+E124</f>
        <v>4246.3</v>
      </c>
      <c r="F110" s="49">
        <f>F117+F124</f>
        <v>4246.3</v>
      </c>
      <c r="G110" s="49">
        <f>G117+G124</f>
        <v>0</v>
      </c>
      <c r="H110" s="49">
        <f>H117+H124</f>
        <v>0</v>
      </c>
      <c r="I110" s="50">
        <f>H110/D110*100</f>
        <v>0</v>
      </c>
      <c r="J110" s="50">
        <f>G110/E110*100</f>
        <v>0</v>
      </c>
      <c r="K110" s="50">
        <f>G110/F110*100</f>
        <v>0</v>
      </c>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53"/>
      <c r="IV110" s="53"/>
      <c r="IW110" s="53"/>
      <c r="IX110" s="53"/>
      <c r="IY110" s="53"/>
      <c r="IZ110" s="53"/>
      <c r="JA110" s="53"/>
      <c r="JB110" s="53"/>
      <c r="JC110" s="53"/>
      <c r="JD110" s="53"/>
      <c r="JE110" s="53"/>
      <c r="JF110" s="53"/>
      <c r="JG110" s="53"/>
      <c r="JH110" s="53"/>
      <c r="JI110" s="53"/>
      <c r="JJ110" s="53"/>
      <c r="JK110" s="53"/>
      <c r="JL110" s="53"/>
      <c r="JM110" s="53"/>
      <c r="JN110" s="53"/>
      <c r="JO110" s="53"/>
      <c r="JP110" s="53"/>
      <c r="JQ110" s="53"/>
      <c r="JR110" s="53"/>
      <c r="JS110" s="53"/>
      <c r="JT110" s="53"/>
      <c r="JU110" s="53"/>
      <c r="JV110" s="53"/>
      <c r="JW110" s="53"/>
      <c r="JX110" s="53"/>
      <c r="JY110" s="53"/>
      <c r="JZ110" s="53"/>
      <c r="KA110" s="53"/>
      <c r="KB110" s="53"/>
      <c r="KC110" s="53"/>
      <c r="KD110" s="53"/>
      <c r="KE110" s="53"/>
      <c r="KF110" s="53"/>
      <c r="KG110" s="53"/>
      <c r="KH110" s="53"/>
      <c r="KI110" s="53"/>
      <c r="KJ110" s="53"/>
      <c r="KK110" s="53"/>
      <c r="KL110" s="53"/>
      <c r="KM110" s="53"/>
      <c r="KN110" s="53"/>
    </row>
    <row r="111" spans="1:300" s="52" customFormat="1" ht="67.5">
      <c r="A111" s="279"/>
      <c r="B111" s="269"/>
      <c r="C111" s="48" t="s">
        <v>26</v>
      </c>
      <c r="D111" s="49"/>
      <c r="E111" s="49">
        <f>E110</f>
        <v>4246.3</v>
      </c>
      <c r="F111" s="49"/>
      <c r="G111" s="49">
        <f>G110</f>
        <v>0</v>
      </c>
      <c r="H111" s="49">
        <f>H110</f>
        <v>0</v>
      </c>
      <c r="I111" s="50"/>
      <c r="J111" s="50">
        <f>G111/E111*100</f>
        <v>0</v>
      </c>
      <c r="K111" s="50"/>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53"/>
      <c r="IV111" s="53"/>
      <c r="IW111" s="53"/>
      <c r="IX111" s="53"/>
      <c r="IY111" s="53"/>
      <c r="IZ111" s="53"/>
      <c r="JA111" s="53"/>
      <c r="JB111" s="53"/>
      <c r="JC111" s="53"/>
      <c r="JD111" s="53"/>
      <c r="JE111" s="53"/>
      <c r="JF111" s="53"/>
      <c r="JG111" s="53"/>
      <c r="JH111" s="53"/>
      <c r="JI111" s="53"/>
      <c r="JJ111" s="53"/>
      <c r="JK111" s="53"/>
      <c r="JL111" s="53"/>
      <c r="JM111" s="53"/>
      <c r="JN111" s="53"/>
      <c r="JO111" s="53"/>
      <c r="JP111" s="53"/>
      <c r="JQ111" s="53"/>
      <c r="JR111" s="53"/>
      <c r="JS111" s="53"/>
      <c r="JT111" s="53"/>
      <c r="JU111" s="53"/>
      <c r="JV111" s="53"/>
      <c r="JW111" s="53"/>
      <c r="JX111" s="53"/>
      <c r="JY111" s="53"/>
      <c r="JZ111" s="53"/>
      <c r="KA111" s="53"/>
      <c r="KB111" s="53"/>
      <c r="KC111" s="53"/>
      <c r="KD111" s="53"/>
      <c r="KE111" s="53"/>
      <c r="KF111" s="53"/>
      <c r="KG111" s="53"/>
      <c r="KH111" s="53"/>
      <c r="KI111" s="53"/>
      <c r="KJ111" s="53"/>
      <c r="KK111" s="53"/>
      <c r="KL111" s="53"/>
      <c r="KM111" s="53"/>
      <c r="KN111" s="53"/>
    </row>
    <row r="112" spans="1:300" s="52" customFormat="1" ht="27">
      <c r="A112" s="279"/>
      <c r="B112" s="269"/>
      <c r="C112" s="48" t="s">
        <v>27</v>
      </c>
      <c r="D112" s="49"/>
      <c r="E112" s="49"/>
      <c r="F112" s="49"/>
      <c r="G112" s="49"/>
      <c r="H112" s="49"/>
      <c r="I112" s="50"/>
      <c r="J112" s="50"/>
      <c r="K112" s="50"/>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53"/>
      <c r="IV112" s="53"/>
      <c r="IW112" s="53"/>
      <c r="IX112" s="53"/>
      <c r="IY112" s="53"/>
      <c r="IZ112" s="53"/>
      <c r="JA112" s="53"/>
      <c r="JB112" s="53"/>
      <c r="JC112" s="53"/>
      <c r="JD112" s="53"/>
      <c r="JE112" s="53"/>
      <c r="JF112" s="53"/>
      <c r="JG112" s="53"/>
      <c r="JH112" s="53"/>
      <c r="JI112" s="53"/>
      <c r="JJ112" s="53"/>
      <c r="JK112" s="53"/>
      <c r="JL112" s="53"/>
      <c r="JM112" s="53"/>
      <c r="JN112" s="53"/>
      <c r="JO112" s="53"/>
      <c r="JP112" s="53"/>
      <c r="JQ112" s="53"/>
      <c r="JR112" s="53"/>
      <c r="JS112" s="53"/>
      <c r="JT112" s="53"/>
      <c r="JU112" s="53"/>
      <c r="JV112" s="53"/>
      <c r="JW112" s="53"/>
      <c r="JX112" s="53"/>
      <c r="JY112" s="53"/>
      <c r="JZ112" s="53"/>
      <c r="KA112" s="53"/>
      <c r="KB112" s="53"/>
      <c r="KC112" s="53"/>
      <c r="KD112" s="53"/>
      <c r="KE112" s="53"/>
      <c r="KF112" s="53"/>
      <c r="KG112" s="53"/>
      <c r="KH112" s="53"/>
      <c r="KI112" s="53"/>
      <c r="KJ112" s="53"/>
      <c r="KK112" s="53"/>
      <c r="KL112" s="53"/>
      <c r="KM112" s="53"/>
      <c r="KN112" s="53"/>
    </row>
    <row r="113" spans="1:300" ht="45">
      <c r="A113" s="279"/>
      <c r="B113" s="269"/>
      <c r="C113" s="20" t="s">
        <v>28</v>
      </c>
      <c r="D113" s="49">
        <f>D120+D127</f>
        <v>481.4</v>
      </c>
      <c r="E113" s="49"/>
      <c r="F113" s="49"/>
      <c r="G113" s="49"/>
      <c r="H113" s="49">
        <f>H120+H127</f>
        <v>0</v>
      </c>
      <c r="I113" s="50">
        <f>H113/D113*100</f>
        <v>0</v>
      </c>
      <c r="J113" s="50"/>
      <c r="K113" s="50"/>
    </row>
    <row r="114" spans="1:300" s="52" customFormat="1" ht="24" customHeight="1">
      <c r="A114" s="283" t="s">
        <v>107</v>
      </c>
      <c r="B114" s="269" t="s">
        <v>101</v>
      </c>
      <c r="C114" s="48" t="s">
        <v>96</v>
      </c>
      <c r="D114" s="49">
        <f>D115+D117+D119+D120</f>
        <v>237.4</v>
      </c>
      <c r="E114" s="50" t="s">
        <v>97</v>
      </c>
      <c r="F114" s="49">
        <f>F115+F117+F119+F120</f>
        <v>213.67400000000001</v>
      </c>
      <c r="G114" s="50" t="s">
        <v>97</v>
      </c>
      <c r="H114" s="49">
        <f>H115+H117+H119+H120</f>
        <v>0</v>
      </c>
      <c r="I114" s="50">
        <f>H114/D114*100</f>
        <v>0</v>
      </c>
      <c r="J114" s="50" t="s">
        <v>97</v>
      </c>
      <c r="K114" s="50" t="s">
        <v>97</v>
      </c>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c r="IL114" s="53"/>
      <c r="IM114" s="53"/>
      <c r="IN114" s="53"/>
      <c r="IO114" s="53"/>
      <c r="IP114" s="53"/>
      <c r="IQ114" s="53"/>
      <c r="IR114" s="53"/>
      <c r="IS114" s="53"/>
      <c r="IT114" s="53"/>
      <c r="IU114" s="53"/>
      <c r="IV114" s="53"/>
      <c r="IW114" s="53"/>
      <c r="IX114" s="53"/>
      <c r="IY114" s="53"/>
      <c r="IZ114" s="53"/>
      <c r="JA114" s="53"/>
      <c r="JB114" s="53"/>
      <c r="JC114" s="53"/>
      <c r="JD114" s="53"/>
      <c r="JE114" s="53"/>
      <c r="JF114" s="53"/>
      <c r="JG114" s="53"/>
      <c r="JH114" s="53"/>
      <c r="JI114" s="53"/>
      <c r="JJ114" s="53"/>
      <c r="JK114" s="53"/>
      <c r="JL114" s="53"/>
      <c r="JM114" s="53"/>
      <c r="JN114" s="53"/>
      <c r="JO114" s="53"/>
      <c r="JP114" s="53"/>
      <c r="JQ114" s="53"/>
      <c r="JR114" s="53"/>
      <c r="JS114" s="53"/>
      <c r="JT114" s="53"/>
      <c r="JU114" s="53"/>
      <c r="JV114" s="53"/>
      <c r="JW114" s="53"/>
      <c r="JX114" s="53"/>
      <c r="JY114" s="53"/>
      <c r="JZ114" s="53"/>
      <c r="KA114" s="53"/>
      <c r="KB114" s="53"/>
      <c r="KC114" s="53"/>
      <c r="KD114" s="53"/>
      <c r="KE114" s="53"/>
      <c r="KF114" s="53"/>
      <c r="KG114" s="53"/>
      <c r="KH114" s="53"/>
      <c r="KI114" s="53"/>
      <c r="KJ114" s="53"/>
      <c r="KK114" s="53"/>
      <c r="KL114" s="53"/>
      <c r="KM114" s="53"/>
      <c r="KN114" s="53"/>
    </row>
    <row r="115" spans="1:300" s="52" customFormat="1">
      <c r="A115" s="283"/>
      <c r="B115" s="269"/>
      <c r="C115" s="48" t="s">
        <v>23</v>
      </c>
      <c r="D115" s="67">
        <v>4.3</v>
      </c>
      <c r="E115" s="67">
        <v>4.3</v>
      </c>
      <c r="F115" s="49">
        <v>4.274</v>
      </c>
      <c r="G115" s="49">
        <v>0</v>
      </c>
      <c r="H115" s="49">
        <v>0</v>
      </c>
      <c r="I115" s="50">
        <f>H115/D115*100</f>
        <v>0</v>
      </c>
      <c r="J115" s="50">
        <f>G115/E115*100</f>
        <v>0</v>
      </c>
      <c r="K115" s="50">
        <f>G115/F115*100</f>
        <v>0</v>
      </c>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53"/>
      <c r="GC115" s="53"/>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53"/>
      <c r="HN115" s="53"/>
      <c r="HO115" s="53"/>
      <c r="HP115" s="53"/>
      <c r="HQ115" s="53"/>
      <c r="HR115" s="53"/>
      <c r="HS115" s="53"/>
      <c r="HT115" s="53"/>
      <c r="HU115" s="53"/>
      <c r="HV115" s="53"/>
      <c r="HW115" s="53"/>
      <c r="HX115" s="53"/>
      <c r="HY115" s="53"/>
      <c r="HZ115" s="53"/>
      <c r="IA115" s="53"/>
      <c r="IB115" s="53"/>
      <c r="IC115" s="53"/>
      <c r="ID115" s="53"/>
      <c r="IE115" s="53"/>
      <c r="IF115" s="53"/>
      <c r="IG115" s="53"/>
      <c r="IH115" s="53"/>
      <c r="II115" s="53"/>
      <c r="IJ115" s="53"/>
      <c r="IK115" s="53"/>
      <c r="IL115" s="53"/>
      <c r="IM115" s="53"/>
      <c r="IN115" s="53"/>
      <c r="IO115" s="53"/>
      <c r="IP115" s="53"/>
      <c r="IQ115" s="53"/>
      <c r="IR115" s="53"/>
      <c r="IS115" s="53"/>
      <c r="IT115" s="53"/>
      <c r="IU115" s="53"/>
      <c r="IV115" s="53"/>
      <c r="IW115" s="53"/>
      <c r="IX115" s="53"/>
      <c r="IY115" s="53"/>
      <c r="IZ115" s="53"/>
      <c r="JA115" s="53"/>
      <c r="JB115" s="53"/>
      <c r="JC115" s="53"/>
      <c r="JD115" s="53"/>
      <c r="JE115" s="53"/>
      <c r="JF115" s="53"/>
      <c r="JG115" s="53"/>
      <c r="JH115" s="53"/>
      <c r="JI115" s="53"/>
      <c r="JJ115" s="53"/>
      <c r="JK115" s="53"/>
      <c r="JL115" s="53"/>
      <c r="JM115" s="53"/>
      <c r="JN115" s="53"/>
      <c r="JO115" s="53"/>
      <c r="JP115" s="53"/>
      <c r="JQ115" s="53"/>
      <c r="JR115" s="53"/>
      <c r="JS115" s="53"/>
      <c r="JT115" s="53"/>
      <c r="JU115" s="53"/>
      <c r="JV115" s="53"/>
      <c r="JW115" s="53"/>
      <c r="JX115" s="53"/>
      <c r="JY115" s="53"/>
      <c r="JZ115" s="53"/>
      <c r="KA115" s="53"/>
      <c r="KB115" s="53"/>
      <c r="KC115" s="53"/>
      <c r="KD115" s="53"/>
      <c r="KE115" s="53"/>
      <c r="KF115" s="53"/>
      <c r="KG115" s="53"/>
      <c r="KH115" s="53"/>
      <c r="KI115" s="53"/>
      <c r="KJ115" s="53"/>
      <c r="KK115" s="53"/>
      <c r="KL115" s="53"/>
      <c r="KM115" s="53"/>
      <c r="KN115" s="53"/>
    </row>
    <row r="116" spans="1:300" s="52" customFormat="1" ht="54">
      <c r="A116" s="283"/>
      <c r="B116" s="269"/>
      <c r="C116" s="48" t="s">
        <v>24</v>
      </c>
      <c r="D116" s="49"/>
      <c r="E116" s="49">
        <f>E115</f>
        <v>4.3</v>
      </c>
      <c r="F116" s="49"/>
      <c r="G116" s="49">
        <f>G115</f>
        <v>0</v>
      </c>
      <c r="H116" s="49">
        <f>H115</f>
        <v>0</v>
      </c>
      <c r="I116" s="50"/>
      <c r="J116" s="50">
        <f>G116/E116*100</f>
        <v>0</v>
      </c>
      <c r="K116" s="50"/>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c r="IT116" s="53"/>
      <c r="IU116" s="53"/>
      <c r="IV116" s="53"/>
      <c r="IW116" s="53"/>
      <c r="IX116" s="53"/>
      <c r="IY116" s="53"/>
      <c r="IZ116" s="53"/>
      <c r="JA116" s="53"/>
      <c r="JB116" s="53"/>
      <c r="JC116" s="53"/>
      <c r="JD116" s="53"/>
      <c r="JE116" s="53"/>
      <c r="JF116" s="53"/>
      <c r="JG116" s="53"/>
      <c r="JH116" s="53"/>
      <c r="JI116" s="53"/>
      <c r="JJ116" s="53"/>
      <c r="JK116" s="53"/>
      <c r="JL116" s="53"/>
      <c r="JM116" s="53"/>
      <c r="JN116" s="53"/>
      <c r="JO116" s="53"/>
      <c r="JP116" s="53"/>
      <c r="JQ116" s="53"/>
      <c r="JR116" s="53"/>
      <c r="JS116" s="53"/>
      <c r="JT116" s="53"/>
      <c r="JU116" s="53"/>
      <c r="JV116" s="53"/>
      <c r="JW116" s="53"/>
      <c r="JX116" s="53"/>
      <c r="JY116" s="53"/>
      <c r="JZ116" s="53"/>
      <c r="KA116" s="53"/>
      <c r="KB116" s="53"/>
      <c r="KC116" s="53"/>
      <c r="KD116" s="53"/>
      <c r="KE116" s="53"/>
      <c r="KF116" s="53"/>
      <c r="KG116" s="53"/>
      <c r="KH116" s="53"/>
      <c r="KI116" s="53"/>
      <c r="KJ116" s="53"/>
      <c r="KK116" s="53"/>
      <c r="KL116" s="53"/>
      <c r="KM116" s="53"/>
      <c r="KN116" s="53"/>
    </row>
    <row r="117" spans="1:300" s="52" customFormat="1" ht="27">
      <c r="A117" s="283"/>
      <c r="B117" s="269"/>
      <c r="C117" s="48" t="s">
        <v>25</v>
      </c>
      <c r="D117" s="49">
        <v>209.4</v>
      </c>
      <c r="E117" s="49">
        <v>209.4</v>
      </c>
      <c r="F117" s="49">
        <v>209.4</v>
      </c>
      <c r="G117" s="49">
        <v>0</v>
      </c>
      <c r="H117" s="49">
        <v>0</v>
      </c>
      <c r="I117" s="50">
        <f>H117/D117*100</f>
        <v>0</v>
      </c>
      <c r="J117" s="50">
        <f>G117/E117*100</f>
        <v>0</v>
      </c>
      <c r="K117" s="50">
        <f>G117/F117*100</f>
        <v>0</v>
      </c>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c r="IW117" s="53"/>
      <c r="IX117" s="53"/>
      <c r="IY117" s="53"/>
      <c r="IZ117" s="53"/>
      <c r="JA117" s="53"/>
      <c r="JB117" s="53"/>
      <c r="JC117" s="53"/>
      <c r="JD117" s="53"/>
      <c r="JE117" s="53"/>
      <c r="JF117" s="53"/>
      <c r="JG117" s="53"/>
      <c r="JH117" s="53"/>
      <c r="JI117" s="53"/>
      <c r="JJ117" s="53"/>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row>
    <row r="118" spans="1:300" s="52" customFormat="1" ht="67.5">
      <c r="A118" s="283"/>
      <c r="B118" s="269"/>
      <c r="C118" s="48" t="s">
        <v>26</v>
      </c>
      <c r="D118" s="49"/>
      <c r="E118" s="49">
        <f>E117</f>
        <v>209.4</v>
      </c>
      <c r="F118" s="49"/>
      <c r="G118" s="49">
        <f>G117</f>
        <v>0</v>
      </c>
      <c r="H118" s="49">
        <f>H117</f>
        <v>0</v>
      </c>
      <c r="I118" s="50"/>
      <c r="J118" s="50">
        <f>G118/E118*100</f>
        <v>0</v>
      </c>
      <c r="K118" s="50"/>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c r="IW118" s="53"/>
      <c r="IX118" s="53"/>
      <c r="IY118" s="53"/>
      <c r="IZ118" s="53"/>
      <c r="JA118" s="53"/>
      <c r="JB118" s="53"/>
      <c r="JC118" s="53"/>
      <c r="JD118" s="53"/>
      <c r="JE118" s="53"/>
      <c r="JF118" s="53"/>
      <c r="JG118" s="53"/>
      <c r="JH118" s="53"/>
      <c r="JI118" s="53"/>
      <c r="JJ118" s="53"/>
      <c r="JK118" s="53"/>
      <c r="JL118" s="53"/>
      <c r="JM118" s="53"/>
      <c r="JN118" s="53"/>
      <c r="JO118" s="53"/>
      <c r="JP118" s="53"/>
      <c r="JQ118" s="53"/>
      <c r="JR118" s="53"/>
      <c r="JS118" s="53"/>
      <c r="JT118" s="53"/>
      <c r="JU118" s="53"/>
      <c r="JV118" s="53"/>
      <c r="JW118" s="53"/>
      <c r="JX118" s="53"/>
      <c r="JY118" s="53"/>
      <c r="JZ118" s="53"/>
      <c r="KA118" s="53"/>
      <c r="KB118" s="53"/>
      <c r="KC118" s="53"/>
      <c r="KD118" s="53"/>
      <c r="KE118" s="53"/>
      <c r="KF118" s="53"/>
      <c r="KG118" s="53"/>
      <c r="KH118" s="53"/>
      <c r="KI118" s="53"/>
      <c r="KJ118" s="53"/>
      <c r="KK118" s="53"/>
      <c r="KL118" s="53"/>
      <c r="KM118" s="53"/>
      <c r="KN118" s="53"/>
    </row>
    <row r="119" spans="1:300" s="52" customFormat="1" ht="27">
      <c r="A119" s="283"/>
      <c r="B119" s="269"/>
      <c r="C119" s="48" t="s">
        <v>27</v>
      </c>
      <c r="D119" s="49"/>
      <c r="E119" s="49"/>
      <c r="F119" s="49"/>
      <c r="G119" s="49"/>
      <c r="H119" s="49"/>
      <c r="I119" s="50"/>
      <c r="J119" s="50"/>
      <c r="K119" s="50"/>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row>
    <row r="120" spans="1:300" ht="45">
      <c r="A120" s="283"/>
      <c r="B120" s="269"/>
      <c r="C120" s="20" t="s">
        <v>28</v>
      </c>
      <c r="D120" s="49">
        <v>23.7</v>
      </c>
      <c r="E120" s="49"/>
      <c r="F120" s="49"/>
      <c r="G120" s="49"/>
      <c r="H120" s="54">
        <v>0</v>
      </c>
      <c r="I120" s="50">
        <f>H120/D120*100</f>
        <v>0</v>
      </c>
      <c r="J120" s="50"/>
      <c r="K120" s="50"/>
    </row>
    <row r="121" spans="1:300" s="52" customFormat="1" ht="15" customHeight="1">
      <c r="A121" s="283" t="s">
        <v>108</v>
      </c>
      <c r="B121" s="269" t="s">
        <v>101</v>
      </c>
      <c r="C121" s="48" t="s">
        <v>96</v>
      </c>
      <c r="D121" s="49">
        <f>D122+D124+D126+D127</f>
        <v>4577</v>
      </c>
      <c r="E121" s="50" t="s">
        <v>97</v>
      </c>
      <c r="F121" s="49">
        <f>F122+F124+F126+F127</f>
        <v>4119.2860000000001</v>
      </c>
      <c r="G121" s="50" t="s">
        <v>97</v>
      </c>
      <c r="H121" s="49">
        <f>H122+H124+H126+H127</f>
        <v>0</v>
      </c>
      <c r="I121" s="50">
        <f>H121/D121*100</f>
        <v>0</v>
      </c>
      <c r="J121" s="50" t="s">
        <v>97</v>
      </c>
      <c r="K121" s="50" t="s">
        <v>97</v>
      </c>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row>
    <row r="122" spans="1:300" s="52" customFormat="1">
      <c r="A122" s="283"/>
      <c r="B122" s="269"/>
      <c r="C122" s="48" t="s">
        <v>23</v>
      </c>
      <c r="D122" s="68">
        <v>82.4</v>
      </c>
      <c r="E122" s="68">
        <v>82.4</v>
      </c>
      <c r="F122" s="68">
        <v>82.385999999999996</v>
      </c>
      <c r="G122" s="49">
        <v>0</v>
      </c>
      <c r="H122" s="49">
        <v>0</v>
      </c>
      <c r="I122" s="50">
        <f>H122/D122*100</f>
        <v>0</v>
      </c>
      <c r="J122" s="50">
        <f>G122/E122*100</f>
        <v>0</v>
      </c>
      <c r="K122" s="50">
        <f>G122/F122*100</f>
        <v>0</v>
      </c>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row>
    <row r="123" spans="1:300" s="52" customFormat="1" ht="54">
      <c r="A123" s="283"/>
      <c r="B123" s="269"/>
      <c r="C123" s="48" t="s">
        <v>24</v>
      </c>
      <c r="D123" s="49"/>
      <c r="E123" s="49">
        <f>E122</f>
        <v>82.4</v>
      </c>
      <c r="F123" s="49"/>
      <c r="G123" s="49">
        <f>G122</f>
        <v>0</v>
      </c>
      <c r="H123" s="49">
        <f>H122</f>
        <v>0</v>
      </c>
      <c r="I123" s="50"/>
      <c r="J123" s="50">
        <f>G123/E123*100</f>
        <v>0</v>
      </c>
      <c r="K123" s="50"/>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row>
    <row r="124" spans="1:300" s="52" customFormat="1" ht="27">
      <c r="A124" s="283"/>
      <c r="B124" s="269"/>
      <c r="C124" s="48" t="s">
        <v>25</v>
      </c>
      <c r="D124" s="49">
        <v>4036.9</v>
      </c>
      <c r="E124" s="49">
        <v>4036.9</v>
      </c>
      <c r="F124" s="49">
        <v>4036.9</v>
      </c>
      <c r="G124" s="49">
        <v>0</v>
      </c>
      <c r="H124" s="49">
        <v>0</v>
      </c>
      <c r="I124" s="50">
        <f>H124/D124*100</f>
        <v>0</v>
      </c>
      <c r="J124" s="50">
        <f>G124/E124*100</f>
        <v>0</v>
      </c>
      <c r="K124" s="50">
        <f>G124/F124*100</f>
        <v>0</v>
      </c>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row>
    <row r="125" spans="1:300" s="52" customFormat="1" ht="67.5">
      <c r="A125" s="283"/>
      <c r="B125" s="269"/>
      <c r="C125" s="48" t="s">
        <v>26</v>
      </c>
      <c r="D125" s="49"/>
      <c r="E125" s="49">
        <f>E124</f>
        <v>4036.9</v>
      </c>
      <c r="F125" s="49"/>
      <c r="G125" s="49">
        <f>G124</f>
        <v>0</v>
      </c>
      <c r="H125" s="49">
        <f>H124</f>
        <v>0</v>
      </c>
      <c r="I125" s="50"/>
      <c r="J125" s="50">
        <f>G125/E125*100</f>
        <v>0</v>
      </c>
      <c r="K125" s="50"/>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row>
    <row r="126" spans="1:300" s="52" customFormat="1" ht="27">
      <c r="A126" s="283"/>
      <c r="B126" s="269"/>
      <c r="C126" s="48" t="s">
        <v>27</v>
      </c>
      <c r="D126" s="49"/>
      <c r="E126" s="49"/>
      <c r="F126" s="49"/>
      <c r="G126" s="49"/>
      <c r="H126" s="49"/>
      <c r="I126" s="50"/>
      <c r="J126" s="50"/>
      <c r="K126" s="50"/>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row>
    <row r="127" spans="1:300" ht="45">
      <c r="A127" s="283"/>
      <c r="B127" s="269"/>
      <c r="C127" s="20" t="s">
        <v>28</v>
      </c>
      <c r="D127" s="69">
        <v>457.7</v>
      </c>
      <c r="E127" s="49"/>
      <c r="F127" s="49"/>
      <c r="G127" s="49"/>
      <c r="H127" s="70">
        <v>0</v>
      </c>
      <c r="I127" s="50">
        <f>H127/D127*100</f>
        <v>0</v>
      </c>
      <c r="J127" s="50"/>
      <c r="K127" s="50"/>
    </row>
    <row r="128" spans="1:300" s="52" customFormat="1" ht="15" customHeight="1">
      <c r="A128" s="268" t="s">
        <v>109</v>
      </c>
      <c r="B128" s="269"/>
      <c r="C128" s="48" t="s">
        <v>96</v>
      </c>
      <c r="D128" s="49">
        <f>D129+D131+D133+D134</f>
        <v>176165</v>
      </c>
      <c r="E128" s="50" t="s">
        <v>97</v>
      </c>
      <c r="F128" s="49">
        <f>F129+F131+F133+F134</f>
        <v>5615.9190000000008</v>
      </c>
      <c r="G128" s="50" t="s">
        <v>97</v>
      </c>
      <c r="H128" s="49">
        <f>H129+H131+H133+H134</f>
        <v>397.05899999999997</v>
      </c>
      <c r="I128" s="50">
        <f>H128/D128*100</f>
        <v>0.22539040104447533</v>
      </c>
      <c r="J128" s="50" t="s">
        <v>97</v>
      </c>
      <c r="K128" s="50" t="s">
        <v>97</v>
      </c>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row>
    <row r="129" spans="1:300" s="52" customFormat="1">
      <c r="A129" s="268"/>
      <c r="B129" s="269"/>
      <c r="C129" s="48" t="s">
        <v>23</v>
      </c>
      <c r="D129" s="49">
        <f>D145</f>
        <v>3294.4</v>
      </c>
      <c r="E129" s="49">
        <f>E145</f>
        <v>112.3</v>
      </c>
      <c r="F129" s="49">
        <f>F145</f>
        <v>112.319</v>
      </c>
      <c r="G129" s="49">
        <f>G145</f>
        <v>3.5148700000000002</v>
      </c>
      <c r="H129" s="49">
        <f>H145</f>
        <v>7.9412200000000004</v>
      </c>
      <c r="I129" s="49">
        <f>H129/D129*100</f>
        <v>0.24105208839242354</v>
      </c>
      <c r="J129" s="50">
        <f>G129/E129*100</f>
        <v>3.129893143365984</v>
      </c>
      <c r="K129" s="50">
        <f>G129/F129*100</f>
        <v>3.1293636873547666</v>
      </c>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row>
    <row r="130" spans="1:300" s="52" customFormat="1" ht="54">
      <c r="A130" s="268"/>
      <c r="B130" s="269"/>
      <c r="C130" s="48" t="s">
        <v>24</v>
      </c>
      <c r="D130" s="49"/>
      <c r="E130" s="49">
        <f>E146</f>
        <v>112.3</v>
      </c>
      <c r="F130" s="49"/>
      <c r="G130" s="49">
        <f t="shared" ref="G130:H132" si="4">G146</f>
        <v>3.5148700000000002</v>
      </c>
      <c r="H130" s="49">
        <f t="shared" si="4"/>
        <v>7.9412200000000004</v>
      </c>
      <c r="I130" s="50"/>
      <c r="J130" s="50">
        <f>G130/E130*100</f>
        <v>3.129893143365984</v>
      </c>
      <c r="K130" s="50"/>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row>
    <row r="131" spans="1:300" s="52" customFormat="1" ht="27">
      <c r="A131" s="268"/>
      <c r="B131" s="269"/>
      <c r="C131" s="48" t="s">
        <v>25</v>
      </c>
      <c r="D131" s="49">
        <f>D147</f>
        <v>161415</v>
      </c>
      <c r="E131" s="49">
        <f>E147</f>
        <v>5503.6</v>
      </c>
      <c r="F131" s="49">
        <f>F147</f>
        <v>5503.6</v>
      </c>
      <c r="G131" s="49">
        <f t="shared" si="4"/>
        <v>172.22783000000001</v>
      </c>
      <c r="H131" s="49">
        <f t="shared" si="4"/>
        <v>389.11777999999998</v>
      </c>
      <c r="I131" s="50">
        <f>H131/D131*100</f>
        <v>0.24106667905708884</v>
      </c>
      <c r="J131" s="50">
        <f>G131/E131*100</f>
        <v>3.1293667781088739</v>
      </c>
      <c r="K131" s="50">
        <f>G131/F131*100</f>
        <v>3.1293667781088739</v>
      </c>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row>
    <row r="132" spans="1:300" s="52" customFormat="1" ht="67.5">
      <c r="A132" s="268"/>
      <c r="B132" s="269"/>
      <c r="C132" s="48" t="s">
        <v>26</v>
      </c>
      <c r="D132" s="49"/>
      <c r="E132" s="49">
        <f>E148</f>
        <v>5503.6</v>
      </c>
      <c r="F132" s="49"/>
      <c r="G132" s="49">
        <f t="shared" si="4"/>
        <v>172.22783000000001</v>
      </c>
      <c r="H132" s="49">
        <f t="shared" si="4"/>
        <v>389.11777999999998</v>
      </c>
      <c r="I132" s="50"/>
      <c r="J132" s="50">
        <f>G132/E132*100</f>
        <v>3.1293667781088739</v>
      </c>
      <c r="K132" s="50"/>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row>
    <row r="133" spans="1:300" s="52" customFormat="1" ht="27">
      <c r="A133" s="268"/>
      <c r="B133" s="269"/>
      <c r="C133" s="48" t="s">
        <v>27</v>
      </c>
      <c r="D133" s="49"/>
      <c r="E133" s="49"/>
      <c r="F133" s="49"/>
      <c r="G133" s="49"/>
      <c r="H133" s="49"/>
      <c r="I133" s="50"/>
      <c r="J133" s="50"/>
      <c r="K133" s="50"/>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row>
    <row r="134" spans="1:300" s="52" customFormat="1" ht="45">
      <c r="A134" s="268"/>
      <c r="B134" s="269"/>
      <c r="C134" s="20" t="s">
        <v>28</v>
      </c>
      <c r="D134" s="49">
        <f>D150</f>
        <v>11455.6</v>
      </c>
      <c r="E134" s="49"/>
      <c r="F134" s="49"/>
      <c r="G134" s="49"/>
      <c r="H134" s="49">
        <f>H150</f>
        <v>0</v>
      </c>
      <c r="I134" s="50">
        <f>H134/D134*100</f>
        <v>0</v>
      </c>
      <c r="J134" s="50"/>
      <c r="K134" s="50"/>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row>
    <row r="135" spans="1:300" s="63" customFormat="1" ht="15" customHeight="1">
      <c r="A135" s="268"/>
      <c r="B135" s="270" t="s">
        <v>29</v>
      </c>
      <c r="C135" s="270"/>
      <c r="D135" s="270"/>
      <c r="E135" s="270"/>
      <c r="F135" s="270"/>
      <c r="G135" s="270"/>
      <c r="H135" s="270"/>
      <c r="I135" s="270"/>
      <c r="J135" s="270"/>
      <c r="K135" s="270"/>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4"/>
      <c r="HN135" s="64"/>
      <c r="HO135" s="64"/>
      <c r="HP135" s="64"/>
      <c r="HQ135" s="64"/>
      <c r="HR135" s="64"/>
      <c r="HS135" s="64"/>
      <c r="HT135" s="64"/>
      <c r="HU135" s="64"/>
      <c r="HV135" s="64"/>
      <c r="HW135" s="64"/>
      <c r="HX135" s="64"/>
      <c r="HY135" s="64"/>
      <c r="HZ135" s="64"/>
      <c r="IA135" s="64"/>
      <c r="IB135" s="64"/>
      <c r="IC135" s="64"/>
      <c r="ID135" s="64"/>
      <c r="IE135" s="64"/>
      <c r="IF135" s="64"/>
      <c r="IG135" s="64"/>
      <c r="IH135" s="64"/>
      <c r="II135" s="64"/>
      <c r="IJ135" s="64"/>
      <c r="IK135" s="64"/>
      <c r="IL135" s="64"/>
      <c r="IM135" s="64"/>
      <c r="IN135" s="64"/>
      <c r="IO135" s="64"/>
      <c r="IP135" s="64"/>
      <c r="IQ135" s="64"/>
      <c r="IR135" s="64"/>
      <c r="IS135" s="64"/>
      <c r="IT135" s="64"/>
      <c r="IU135" s="64"/>
      <c r="IV135" s="64"/>
      <c r="IW135" s="64"/>
      <c r="IX135" s="64"/>
      <c r="IY135" s="64"/>
      <c r="IZ135" s="64"/>
      <c r="JA135" s="64"/>
      <c r="JB135" s="64"/>
      <c r="JC135" s="64"/>
      <c r="JD135" s="64"/>
      <c r="JE135" s="64"/>
      <c r="JF135" s="64"/>
      <c r="JG135" s="64"/>
      <c r="JH135" s="64"/>
      <c r="JI135" s="64"/>
      <c r="JJ135" s="64"/>
      <c r="JK135" s="64"/>
      <c r="JL135" s="64"/>
      <c r="JM135" s="64"/>
      <c r="JN135" s="64"/>
      <c r="JO135" s="64"/>
      <c r="JP135" s="64"/>
      <c r="JQ135" s="64"/>
      <c r="JR135" s="64"/>
      <c r="JS135" s="64"/>
      <c r="JT135" s="64"/>
      <c r="JU135" s="64"/>
      <c r="JV135" s="64"/>
      <c r="JW135" s="64"/>
      <c r="JX135" s="64"/>
      <c r="JY135" s="64"/>
      <c r="JZ135" s="64"/>
      <c r="KA135" s="64"/>
      <c r="KB135" s="64"/>
      <c r="KC135" s="64"/>
      <c r="KD135" s="64"/>
      <c r="KE135" s="64"/>
      <c r="KF135" s="64"/>
      <c r="KG135" s="64"/>
      <c r="KH135" s="64"/>
      <c r="KI135" s="64"/>
      <c r="KJ135" s="64"/>
      <c r="KK135" s="64"/>
      <c r="KL135" s="64"/>
      <c r="KM135" s="64"/>
      <c r="KN135" s="64"/>
    </row>
    <row r="136" spans="1:300">
      <c r="A136" s="268"/>
      <c r="B136" s="269"/>
      <c r="C136" s="48" t="s">
        <v>96</v>
      </c>
      <c r="D136" s="49">
        <f>D137+D139+D141+D142</f>
        <v>7942.5</v>
      </c>
      <c r="E136" s="50" t="s">
        <v>97</v>
      </c>
      <c r="F136" s="49">
        <f>F137+F139+F141+F142</f>
        <v>5615.9190000000008</v>
      </c>
      <c r="G136" s="50" t="s">
        <v>97</v>
      </c>
      <c r="H136" s="49">
        <f>H137+H139+H141+H142</f>
        <v>397.05899999999997</v>
      </c>
      <c r="I136" s="50">
        <f>H136/D136*100</f>
        <v>4.9991690273843243</v>
      </c>
      <c r="J136" s="50" t="s">
        <v>97</v>
      </c>
      <c r="K136" s="50" t="s">
        <v>97</v>
      </c>
    </row>
    <row r="137" spans="1:300">
      <c r="A137" s="268"/>
      <c r="B137" s="269"/>
      <c r="C137" s="48" t="s">
        <v>23</v>
      </c>
      <c r="D137" s="49">
        <f>D153</f>
        <v>112.3</v>
      </c>
      <c r="E137" s="49">
        <f>E153</f>
        <v>112.3</v>
      </c>
      <c r="F137" s="49">
        <f>F153</f>
        <v>112.319</v>
      </c>
      <c r="G137" s="49">
        <f>G153</f>
        <v>3.5148700000000002</v>
      </c>
      <c r="H137" s="49">
        <f>H153</f>
        <v>7.9412200000000004</v>
      </c>
      <c r="I137" s="50">
        <f>H137/D137*100</f>
        <v>7.0714336598397152</v>
      </c>
      <c r="J137" s="50">
        <f>G137/E137*100</f>
        <v>3.129893143365984</v>
      </c>
      <c r="K137" s="50">
        <f>G137/F137*100</f>
        <v>3.1293636873547666</v>
      </c>
    </row>
    <row r="138" spans="1:300" ht="54">
      <c r="A138" s="268"/>
      <c r="B138" s="269"/>
      <c r="C138" s="48" t="s">
        <v>24</v>
      </c>
      <c r="D138" s="49"/>
      <c r="E138" s="49">
        <f>E154</f>
        <v>112.3</v>
      </c>
      <c r="F138" s="49"/>
      <c r="G138" s="49">
        <f t="shared" ref="G138:H140" si="5">G154</f>
        <v>3.5148700000000002</v>
      </c>
      <c r="H138" s="49">
        <f t="shared" si="5"/>
        <v>7.9412200000000004</v>
      </c>
      <c r="I138" s="50"/>
      <c r="J138" s="50">
        <f>G138/E138*100</f>
        <v>3.129893143365984</v>
      </c>
      <c r="K138" s="50"/>
    </row>
    <row r="139" spans="1:300" ht="27">
      <c r="A139" s="268"/>
      <c r="B139" s="269"/>
      <c r="C139" s="48" t="s">
        <v>25</v>
      </c>
      <c r="D139" s="49">
        <f>D155</f>
        <v>5503.6</v>
      </c>
      <c r="E139" s="49">
        <f>E155</f>
        <v>5503.6</v>
      </c>
      <c r="F139" s="49">
        <f>F155</f>
        <v>5503.6</v>
      </c>
      <c r="G139" s="49">
        <f t="shared" si="5"/>
        <v>172.22783000000001</v>
      </c>
      <c r="H139" s="49">
        <f t="shared" si="5"/>
        <v>389.11777999999998</v>
      </c>
      <c r="I139" s="50">
        <f>H139/D139*100</f>
        <v>7.0702409332073541</v>
      </c>
      <c r="J139" s="50">
        <f>G139/E139*100</f>
        <v>3.1293667781088739</v>
      </c>
      <c r="K139" s="50">
        <f>G139/F139*100</f>
        <v>3.1293667781088739</v>
      </c>
    </row>
    <row r="140" spans="1:300" ht="67.5">
      <c r="A140" s="268"/>
      <c r="B140" s="269"/>
      <c r="C140" s="48" t="s">
        <v>26</v>
      </c>
      <c r="D140" s="49"/>
      <c r="E140" s="49">
        <f>E156</f>
        <v>5503.6</v>
      </c>
      <c r="F140" s="49"/>
      <c r="G140" s="49">
        <f t="shared" si="5"/>
        <v>172.22783000000001</v>
      </c>
      <c r="H140" s="49">
        <f t="shared" si="5"/>
        <v>389.11777999999998</v>
      </c>
      <c r="I140" s="50"/>
      <c r="J140" s="50">
        <f>G140/E140*100</f>
        <v>3.1293667781088739</v>
      </c>
      <c r="K140" s="50"/>
    </row>
    <row r="141" spans="1:300" s="52" customFormat="1" ht="27">
      <c r="A141" s="268"/>
      <c r="B141" s="269"/>
      <c r="C141" s="48" t="s">
        <v>27</v>
      </c>
      <c r="D141" s="49"/>
      <c r="E141" s="49"/>
      <c r="F141" s="49"/>
      <c r="G141" s="49"/>
      <c r="H141" s="49"/>
      <c r="I141" s="50"/>
      <c r="J141" s="50"/>
      <c r="K141" s="50"/>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row>
    <row r="142" spans="1:300" ht="45">
      <c r="A142" s="268"/>
      <c r="B142" s="269"/>
      <c r="C142" s="20" t="s">
        <v>28</v>
      </c>
      <c r="D142" s="49">
        <f>D158</f>
        <v>2326.6</v>
      </c>
      <c r="E142" s="49"/>
      <c r="F142" s="49"/>
      <c r="G142" s="49"/>
      <c r="H142" s="49">
        <f>H158+H173</f>
        <v>0</v>
      </c>
      <c r="I142" s="50">
        <f>H142/D142*100</f>
        <v>0</v>
      </c>
      <c r="J142" s="50"/>
      <c r="K142" s="50"/>
    </row>
    <row r="143" spans="1:300" s="55" customFormat="1" ht="15" customHeight="1">
      <c r="A143" s="268"/>
      <c r="B143" s="270" t="s">
        <v>30</v>
      </c>
      <c r="C143" s="270"/>
      <c r="D143" s="270"/>
      <c r="E143" s="270"/>
      <c r="F143" s="270"/>
      <c r="G143" s="270"/>
      <c r="H143" s="270"/>
      <c r="I143" s="270"/>
      <c r="J143" s="270"/>
      <c r="K143" s="270"/>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c r="IT143" s="56"/>
      <c r="IU143" s="56"/>
      <c r="IV143" s="56"/>
      <c r="IW143" s="56"/>
      <c r="IX143" s="56"/>
      <c r="IY143" s="56"/>
      <c r="IZ143" s="56"/>
      <c r="JA143" s="56"/>
      <c r="JB143" s="56"/>
      <c r="JC143" s="56"/>
      <c r="JD143" s="56"/>
      <c r="JE143" s="56"/>
      <c r="JF143" s="56"/>
      <c r="JG143" s="56"/>
      <c r="JH143" s="56"/>
      <c r="JI143" s="56"/>
      <c r="JJ143" s="56"/>
      <c r="JK143" s="56"/>
      <c r="JL143" s="56"/>
      <c r="JM143" s="56"/>
      <c r="JN143" s="56"/>
      <c r="JO143" s="56"/>
      <c r="JP143" s="56"/>
      <c r="JQ143" s="56"/>
      <c r="JR143" s="56"/>
      <c r="JS143" s="56"/>
      <c r="JT143" s="56"/>
      <c r="JU143" s="56"/>
      <c r="JV143" s="56"/>
      <c r="JW143" s="56"/>
      <c r="JX143" s="56"/>
      <c r="JY143" s="56"/>
      <c r="JZ143" s="56"/>
      <c r="KA143" s="56"/>
      <c r="KB143" s="56"/>
      <c r="KC143" s="56"/>
      <c r="KD143" s="56"/>
      <c r="KE143" s="56"/>
      <c r="KF143" s="56"/>
      <c r="KG143" s="56"/>
      <c r="KH143" s="56"/>
      <c r="KI143" s="56"/>
      <c r="KJ143" s="56"/>
      <c r="KK143" s="56"/>
      <c r="KL143" s="56"/>
      <c r="KM143" s="56"/>
      <c r="KN143" s="56"/>
    </row>
    <row r="144" spans="1:300" s="52" customFormat="1" ht="15" customHeight="1">
      <c r="A144" s="268"/>
      <c r="B144" s="269" t="s">
        <v>98</v>
      </c>
      <c r="C144" s="48" t="s">
        <v>96</v>
      </c>
      <c r="D144" s="49">
        <f>D145+D147+D149+D150</f>
        <v>176165</v>
      </c>
      <c r="E144" s="50" t="s">
        <v>97</v>
      </c>
      <c r="F144" s="49">
        <f>F145+F147+F149+F150</f>
        <v>5615.9190000000008</v>
      </c>
      <c r="G144" s="50" t="s">
        <v>97</v>
      </c>
      <c r="H144" s="49">
        <f>H145+H147+H149+H150</f>
        <v>397.05899999999997</v>
      </c>
      <c r="I144" s="50">
        <f>H144/D144*100</f>
        <v>0.22539040104447533</v>
      </c>
      <c r="J144" s="50" t="s">
        <v>97</v>
      </c>
      <c r="K144" s="50" t="s">
        <v>97</v>
      </c>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row>
    <row r="145" spans="1:300" s="52" customFormat="1">
      <c r="A145" s="268"/>
      <c r="B145" s="269"/>
      <c r="C145" s="48" t="s">
        <v>23</v>
      </c>
      <c r="D145" s="49">
        <f>D176+D190+D226+D211</f>
        <v>3294.4</v>
      </c>
      <c r="E145" s="49">
        <f>E176+E190+E226</f>
        <v>112.3</v>
      </c>
      <c r="F145" s="49">
        <f>F176+F190+F226</f>
        <v>112.319</v>
      </c>
      <c r="G145" s="49">
        <f>G176+G190+G226</f>
        <v>3.5148700000000002</v>
      </c>
      <c r="H145" s="49">
        <f>H176+H190+H226</f>
        <v>7.9412200000000004</v>
      </c>
      <c r="I145" s="50">
        <f>H145/D145*100</f>
        <v>0.24105208839242354</v>
      </c>
      <c r="J145" s="50">
        <f>G145/E145*100</f>
        <v>3.129893143365984</v>
      </c>
      <c r="K145" s="50">
        <f>G145/F145*100</f>
        <v>3.1293636873547666</v>
      </c>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row>
    <row r="146" spans="1:300" s="52" customFormat="1" ht="54">
      <c r="A146" s="268"/>
      <c r="B146" s="269"/>
      <c r="C146" s="48" t="s">
        <v>24</v>
      </c>
      <c r="D146" s="49"/>
      <c r="E146" s="49">
        <f>E177+E191+E227</f>
        <v>112.3</v>
      </c>
      <c r="F146" s="49"/>
      <c r="G146" s="49">
        <f t="shared" ref="G146:H148" si="6">G177+G191+G227</f>
        <v>3.5148700000000002</v>
      </c>
      <c r="H146" s="49">
        <f t="shared" si="6"/>
        <v>7.9412200000000004</v>
      </c>
      <c r="I146" s="50"/>
      <c r="J146" s="50">
        <f>G146/E146*100</f>
        <v>3.129893143365984</v>
      </c>
      <c r="K146" s="50"/>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row>
    <row r="147" spans="1:300" s="52" customFormat="1" ht="27">
      <c r="A147" s="268"/>
      <c r="B147" s="269"/>
      <c r="C147" s="48" t="s">
        <v>25</v>
      </c>
      <c r="D147" s="49">
        <f>D178+D192+D228+D213</f>
        <v>161415</v>
      </c>
      <c r="E147" s="49">
        <f>E178+E192+E228</f>
        <v>5503.6</v>
      </c>
      <c r="F147" s="49">
        <f>F178+F192+F228</f>
        <v>5503.6</v>
      </c>
      <c r="G147" s="49">
        <f t="shared" si="6"/>
        <v>172.22783000000001</v>
      </c>
      <c r="H147" s="49">
        <f t="shared" si="6"/>
        <v>389.11777999999998</v>
      </c>
      <c r="I147" s="50">
        <f>H147/D147*100</f>
        <v>0.24106667905708884</v>
      </c>
      <c r="J147" s="50">
        <f>G147/E147*100</f>
        <v>3.1293667781088739</v>
      </c>
      <c r="K147" s="50">
        <f>G147/F147*100</f>
        <v>3.1293667781088739</v>
      </c>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row>
    <row r="148" spans="1:300" s="52" customFormat="1" ht="67.5">
      <c r="A148" s="268"/>
      <c r="B148" s="269"/>
      <c r="C148" s="48" t="s">
        <v>26</v>
      </c>
      <c r="D148" s="49"/>
      <c r="E148" s="49">
        <f>E179+E193+E229</f>
        <v>5503.6</v>
      </c>
      <c r="F148" s="49"/>
      <c r="G148" s="49">
        <f t="shared" si="6"/>
        <v>172.22783000000001</v>
      </c>
      <c r="H148" s="49">
        <f t="shared" si="6"/>
        <v>389.11777999999998</v>
      </c>
      <c r="I148" s="50"/>
      <c r="J148" s="50">
        <f>G148/E148*100</f>
        <v>3.1293667781088739</v>
      </c>
      <c r="K148" s="50"/>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row>
    <row r="149" spans="1:300" s="52" customFormat="1" ht="27">
      <c r="A149" s="268"/>
      <c r="B149" s="269"/>
      <c r="C149" s="48" t="s">
        <v>27</v>
      </c>
      <c r="D149" s="49"/>
      <c r="E149" s="49"/>
      <c r="F149" s="49"/>
      <c r="G149" s="49"/>
      <c r="H149" s="49"/>
      <c r="I149" s="50"/>
      <c r="J149" s="50"/>
      <c r="K149" s="50"/>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c r="IU149" s="53"/>
      <c r="IV149" s="53"/>
      <c r="IW149" s="53"/>
      <c r="IX149" s="53"/>
      <c r="IY149" s="53"/>
      <c r="IZ149" s="53"/>
      <c r="JA149" s="53"/>
      <c r="JB149" s="53"/>
      <c r="JC149" s="53"/>
      <c r="JD149" s="53"/>
      <c r="JE149" s="53"/>
      <c r="JF149" s="53"/>
      <c r="JG149" s="53"/>
      <c r="JH149" s="53"/>
      <c r="JI149" s="53"/>
      <c r="JJ149" s="53"/>
      <c r="JK149" s="53"/>
      <c r="JL149" s="53"/>
      <c r="JM149" s="53"/>
      <c r="JN149" s="53"/>
      <c r="JO149" s="53"/>
      <c r="JP149" s="53"/>
      <c r="JQ149" s="53"/>
      <c r="JR149" s="53"/>
      <c r="JS149" s="53"/>
      <c r="JT149" s="53"/>
      <c r="JU149" s="53"/>
      <c r="JV149" s="53"/>
      <c r="JW149" s="53"/>
      <c r="JX149" s="53"/>
      <c r="JY149" s="53"/>
      <c r="JZ149" s="53"/>
      <c r="KA149" s="53"/>
      <c r="KB149" s="53"/>
      <c r="KC149" s="53"/>
      <c r="KD149" s="53"/>
      <c r="KE149" s="53"/>
      <c r="KF149" s="53"/>
      <c r="KG149" s="53"/>
      <c r="KH149" s="53"/>
      <c r="KI149" s="53"/>
      <c r="KJ149" s="53"/>
      <c r="KK149" s="53"/>
      <c r="KL149" s="53"/>
      <c r="KM149" s="53"/>
      <c r="KN149" s="53"/>
    </row>
    <row r="150" spans="1:300" s="52" customFormat="1" ht="45">
      <c r="A150" s="268"/>
      <c r="B150" s="269"/>
      <c r="C150" s="20" t="s">
        <v>28</v>
      </c>
      <c r="D150" s="49">
        <f>D181+D195+D231+D216</f>
        <v>11455.6</v>
      </c>
      <c r="E150" s="49"/>
      <c r="F150" s="49"/>
      <c r="G150" s="49"/>
      <c r="H150" s="49">
        <f>H181+H195+H231</f>
        <v>0</v>
      </c>
      <c r="I150" s="50">
        <f>H150/D150*100</f>
        <v>0</v>
      </c>
      <c r="J150" s="50"/>
      <c r="K150" s="50"/>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row>
    <row r="151" spans="1:300" s="63" customFormat="1" ht="15" customHeight="1">
      <c r="A151" s="268"/>
      <c r="B151" s="270" t="s">
        <v>29</v>
      </c>
      <c r="C151" s="270"/>
      <c r="D151" s="270"/>
      <c r="E151" s="270"/>
      <c r="F151" s="270"/>
      <c r="G151" s="270"/>
      <c r="H151" s="270"/>
      <c r="I151" s="270"/>
      <c r="J151" s="270"/>
      <c r="K151" s="270"/>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c r="EL151" s="64"/>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c r="GO151" s="64"/>
      <c r="GP151" s="64"/>
      <c r="GQ151" s="64"/>
      <c r="GR151" s="64"/>
      <c r="GS151" s="64"/>
      <c r="GT151" s="64"/>
      <c r="GU151" s="64"/>
      <c r="GV151" s="64"/>
      <c r="GW151" s="64"/>
      <c r="GX151" s="64"/>
      <c r="GY151" s="64"/>
      <c r="GZ151" s="64"/>
      <c r="HA151" s="64"/>
      <c r="HB151" s="64"/>
      <c r="HC151" s="64"/>
      <c r="HD151" s="64"/>
      <c r="HE151" s="64"/>
      <c r="HF151" s="64"/>
      <c r="HG151" s="64"/>
      <c r="HH151" s="64"/>
      <c r="HI151" s="64"/>
      <c r="HJ151" s="64"/>
      <c r="HK151" s="64"/>
      <c r="HL151" s="64"/>
      <c r="HM151" s="64"/>
      <c r="HN151" s="64"/>
      <c r="HO151" s="64"/>
      <c r="HP151" s="64"/>
      <c r="HQ151" s="64"/>
      <c r="HR151" s="64"/>
      <c r="HS151" s="64"/>
      <c r="HT151" s="64"/>
      <c r="HU151" s="64"/>
      <c r="HV151" s="64"/>
      <c r="HW151" s="64"/>
      <c r="HX151" s="64"/>
      <c r="HY151" s="64"/>
      <c r="HZ151" s="64"/>
      <c r="IA151" s="64"/>
      <c r="IB151" s="64"/>
      <c r="IC151" s="64"/>
      <c r="ID151" s="64"/>
      <c r="IE151" s="64"/>
      <c r="IF151" s="64"/>
      <c r="IG151" s="64"/>
      <c r="IH151" s="64"/>
      <c r="II151" s="64"/>
      <c r="IJ151" s="64"/>
      <c r="IK151" s="64"/>
      <c r="IL151" s="64"/>
      <c r="IM151" s="64"/>
      <c r="IN151" s="64"/>
      <c r="IO151" s="64"/>
      <c r="IP151" s="64"/>
      <c r="IQ151" s="64"/>
      <c r="IR151" s="64"/>
      <c r="IS151" s="64"/>
      <c r="IT151" s="64"/>
      <c r="IU151" s="64"/>
      <c r="IV151" s="64"/>
      <c r="IW151" s="64"/>
      <c r="IX151" s="64"/>
      <c r="IY151" s="64"/>
      <c r="IZ151" s="64"/>
      <c r="JA151" s="64"/>
      <c r="JB151" s="64"/>
      <c r="JC151" s="64"/>
      <c r="JD151" s="64"/>
      <c r="JE151" s="64"/>
      <c r="JF151" s="64"/>
      <c r="JG151" s="64"/>
      <c r="JH151" s="64"/>
      <c r="JI151" s="64"/>
      <c r="JJ151" s="64"/>
      <c r="JK151" s="64"/>
      <c r="JL151" s="64"/>
      <c r="JM151" s="64"/>
      <c r="JN151" s="64"/>
      <c r="JO151" s="64"/>
      <c r="JP151" s="64"/>
      <c r="JQ151" s="64"/>
      <c r="JR151" s="64"/>
      <c r="JS151" s="64"/>
      <c r="JT151" s="64"/>
      <c r="JU151" s="64"/>
      <c r="JV151" s="64"/>
      <c r="JW151" s="64"/>
      <c r="JX151" s="64"/>
      <c r="JY151" s="64"/>
      <c r="JZ151" s="64"/>
      <c r="KA151" s="64"/>
      <c r="KB151" s="64"/>
      <c r="KC151" s="64"/>
      <c r="KD151" s="64"/>
      <c r="KE151" s="64"/>
      <c r="KF151" s="64"/>
      <c r="KG151" s="64"/>
      <c r="KH151" s="64"/>
      <c r="KI151" s="64"/>
      <c r="KJ151" s="64"/>
      <c r="KK151" s="64"/>
      <c r="KL151" s="64"/>
      <c r="KM151" s="64"/>
      <c r="KN151" s="64"/>
    </row>
    <row r="152" spans="1:300">
      <c r="A152" s="268"/>
      <c r="B152" s="269"/>
      <c r="C152" s="48" t="s">
        <v>96</v>
      </c>
      <c r="D152" s="49">
        <f>D153+D155+D157+D158</f>
        <v>7942.5</v>
      </c>
      <c r="E152" s="50" t="s">
        <v>97</v>
      </c>
      <c r="F152" s="49">
        <f>F153+F155+F157+F158</f>
        <v>5615.9190000000008</v>
      </c>
      <c r="G152" s="50" t="s">
        <v>97</v>
      </c>
      <c r="H152" s="49">
        <f>H153+H155+H157+H158</f>
        <v>397.05899999999997</v>
      </c>
      <c r="I152" s="50">
        <f>H152/D152*100</f>
        <v>4.9991690273843243</v>
      </c>
      <c r="J152" s="50" t="s">
        <v>97</v>
      </c>
      <c r="K152" s="50" t="s">
        <v>97</v>
      </c>
    </row>
    <row r="153" spans="1:300">
      <c r="A153" s="268"/>
      <c r="B153" s="269"/>
      <c r="C153" s="48" t="s">
        <v>23</v>
      </c>
      <c r="D153" s="49">
        <f>D176+D190</f>
        <v>112.3</v>
      </c>
      <c r="E153" s="49">
        <f>E176+E190</f>
        <v>112.3</v>
      </c>
      <c r="F153" s="49">
        <f>F176+F190</f>
        <v>112.319</v>
      </c>
      <c r="G153" s="49">
        <f>G176+G190</f>
        <v>3.5148700000000002</v>
      </c>
      <c r="H153" s="49">
        <f>H176+H190</f>
        <v>7.9412200000000004</v>
      </c>
      <c r="I153" s="50">
        <f>H153/D153*100</f>
        <v>7.0714336598397152</v>
      </c>
      <c r="J153" s="50">
        <f>G153/E153*100</f>
        <v>3.129893143365984</v>
      </c>
      <c r="K153" s="50">
        <f>G153/F153*100</f>
        <v>3.1293636873547666</v>
      </c>
    </row>
    <row r="154" spans="1:300" ht="54">
      <c r="A154" s="268"/>
      <c r="B154" s="269"/>
      <c r="C154" s="48" t="s">
        <v>24</v>
      </c>
      <c r="D154" s="49"/>
      <c r="E154" s="49">
        <f>E153</f>
        <v>112.3</v>
      </c>
      <c r="F154" s="49"/>
      <c r="G154" s="49">
        <f>G153</f>
        <v>3.5148700000000002</v>
      </c>
      <c r="H154" s="49">
        <f>H153</f>
        <v>7.9412200000000004</v>
      </c>
      <c r="I154" s="50"/>
      <c r="J154" s="50">
        <f>G154/E154*100</f>
        <v>3.129893143365984</v>
      </c>
      <c r="K154" s="50"/>
    </row>
    <row r="155" spans="1:300" ht="27">
      <c r="A155" s="268"/>
      <c r="B155" s="269"/>
      <c r="C155" s="48" t="s">
        <v>25</v>
      </c>
      <c r="D155" s="49">
        <f>D178+D192</f>
        <v>5503.6</v>
      </c>
      <c r="E155" s="49">
        <f>E178+E192</f>
        <v>5503.6</v>
      </c>
      <c r="F155" s="49">
        <f>F178+F192</f>
        <v>5503.6</v>
      </c>
      <c r="G155" s="49">
        <f>G178+G192</f>
        <v>172.22783000000001</v>
      </c>
      <c r="H155" s="49">
        <f>H178+H192</f>
        <v>389.11777999999998</v>
      </c>
      <c r="I155" s="50">
        <f>H155/D155*100</f>
        <v>7.0702409332073541</v>
      </c>
      <c r="J155" s="50">
        <f>G155/E155*100</f>
        <v>3.1293667781088739</v>
      </c>
      <c r="K155" s="50">
        <f>G155/F155*100</f>
        <v>3.1293667781088739</v>
      </c>
    </row>
    <row r="156" spans="1:300" ht="67.5">
      <c r="A156" s="268"/>
      <c r="B156" s="269"/>
      <c r="C156" s="48" t="s">
        <v>26</v>
      </c>
      <c r="D156" s="49"/>
      <c r="E156" s="49">
        <f>E155</f>
        <v>5503.6</v>
      </c>
      <c r="F156" s="49"/>
      <c r="G156" s="49">
        <f>G155</f>
        <v>172.22783000000001</v>
      </c>
      <c r="H156" s="49">
        <f>H155</f>
        <v>389.11777999999998</v>
      </c>
      <c r="I156" s="50"/>
      <c r="J156" s="50">
        <f>G156/E156*100</f>
        <v>3.1293667781088739</v>
      </c>
      <c r="K156" s="50"/>
    </row>
    <row r="157" spans="1:300" s="52" customFormat="1" ht="27">
      <c r="A157" s="268"/>
      <c r="B157" s="269"/>
      <c r="C157" s="48" t="s">
        <v>27</v>
      </c>
      <c r="D157" s="49"/>
      <c r="E157" s="49"/>
      <c r="F157" s="49"/>
      <c r="G157" s="49"/>
      <c r="H157" s="49"/>
      <c r="I157" s="50"/>
      <c r="J157" s="50"/>
      <c r="K157" s="50"/>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c r="IL157" s="53"/>
      <c r="IM157" s="53"/>
      <c r="IN157" s="53"/>
      <c r="IO157" s="53"/>
      <c r="IP157" s="53"/>
      <c r="IQ157" s="53"/>
      <c r="IR157" s="53"/>
      <c r="IS157" s="53"/>
      <c r="IT157" s="53"/>
      <c r="IU157" s="53"/>
      <c r="IV157" s="53"/>
      <c r="IW157" s="53"/>
      <c r="IX157" s="53"/>
      <c r="IY157" s="53"/>
      <c r="IZ157" s="53"/>
      <c r="JA157" s="53"/>
      <c r="JB157" s="53"/>
      <c r="JC157" s="53"/>
      <c r="JD157" s="53"/>
      <c r="JE157" s="53"/>
      <c r="JF157" s="53"/>
      <c r="JG157" s="53"/>
      <c r="JH157" s="53"/>
      <c r="JI157" s="53"/>
      <c r="JJ157" s="53"/>
      <c r="JK157" s="53"/>
      <c r="JL157" s="53"/>
      <c r="JM157" s="53"/>
      <c r="JN157" s="53"/>
      <c r="JO157" s="53"/>
      <c r="JP157" s="53"/>
      <c r="JQ157" s="53"/>
      <c r="JR157" s="53"/>
      <c r="JS157" s="53"/>
      <c r="JT157" s="53"/>
      <c r="JU157" s="53"/>
      <c r="JV157" s="53"/>
      <c r="JW157" s="53"/>
      <c r="JX157" s="53"/>
      <c r="JY157" s="53"/>
      <c r="JZ157" s="53"/>
      <c r="KA157" s="53"/>
      <c r="KB157" s="53"/>
      <c r="KC157" s="53"/>
      <c r="KD157" s="53"/>
      <c r="KE157" s="53"/>
      <c r="KF157" s="53"/>
      <c r="KG157" s="53"/>
      <c r="KH157" s="53"/>
      <c r="KI157" s="53"/>
      <c r="KJ157" s="53"/>
      <c r="KK157" s="53"/>
      <c r="KL157" s="53"/>
      <c r="KM157" s="53"/>
      <c r="KN157" s="53"/>
    </row>
    <row r="158" spans="1:300" ht="45">
      <c r="A158" s="268"/>
      <c r="B158" s="269"/>
      <c r="C158" s="20" t="s">
        <v>28</v>
      </c>
      <c r="D158" s="49">
        <f>D181+D195</f>
        <v>2326.6</v>
      </c>
      <c r="E158" s="49"/>
      <c r="F158" s="49"/>
      <c r="G158" s="49"/>
      <c r="H158" s="49">
        <f>H181+H195</f>
        <v>0</v>
      </c>
      <c r="I158" s="50">
        <f>H158/D158*100</f>
        <v>0</v>
      </c>
      <c r="J158" s="50"/>
      <c r="K158" s="50"/>
    </row>
    <row r="159" spans="1:300" s="52" customFormat="1" ht="15" hidden="1" customHeight="1">
      <c r="A159" s="268"/>
      <c r="B159" s="269" t="s">
        <v>99</v>
      </c>
      <c r="C159" s="48" t="s">
        <v>96</v>
      </c>
      <c r="D159" s="49">
        <f>D160+D162+D164+D165</f>
        <v>168472.5</v>
      </c>
      <c r="E159" s="50" t="s">
        <v>97</v>
      </c>
      <c r="F159" s="49">
        <f>F160+F162+F164+F165</f>
        <v>3182.1</v>
      </c>
      <c r="G159" s="50" t="s">
        <v>97</v>
      </c>
      <c r="H159" s="49">
        <f>H160+H162+H164+H165</f>
        <v>0</v>
      </c>
      <c r="I159" s="50">
        <f>H159/D159*100</f>
        <v>0</v>
      </c>
      <c r="J159" s="50" t="s">
        <v>97</v>
      </c>
      <c r="K159" s="50" t="s">
        <v>97</v>
      </c>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c r="IP159" s="53"/>
      <c r="IQ159" s="53"/>
      <c r="IR159" s="53"/>
      <c r="IS159" s="53"/>
      <c r="IT159" s="53"/>
      <c r="IU159" s="53"/>
      <c r="IV159" s="53"/>
      <c r="IW159" s="53"/>
      <c r="IX159" s="53"/>
      <c r="IY159" s="53"/>
      <c r="IZ159" s="53"/>
      <c r="JA159" s="53"/>
      <c r="JB159" s="53"/>
      <c r="JC159" s="53"/>
      <c r="JD159" s="53"/>
      <c r="JE159" s="53"/>
      <c r="JF159" s="53"/>
      <c r="JG159" s="53"/>
      <c r="JH159" s="53"/>
      <c r="JI159" s="53"/>
      <c r="JJ159" s="53"/>
      <c r="JK159" s="53"/>
      <c r="JL159" s="53"/>
      <c r="JM159" s="53"/>
      <c r="JN159" s="53"/>
      <c r="JO159" s="53"/>
      <c r="JP159" s="53"/>
      <c r="JQ159" s="53"/>
      <c r="JR159" s="53"/>
      <c r="JS159" s="53"/>
      <c r="JT159" s="53"/>
      <c r="JU159" s="53"/>
      <c r="JV159" s="53"/>
      <c r="JW159" s="53"/>
      <c r="JX159" s="53"/>
      <c r="JY159" s="53"/>
      <c r="JZ159" s="53"/>
      <c r="KA159" s="53"/>
      <c r="KB159" s="53"/>
      <c r="KC159" s="53"/>
      <c r="KD159" s="53"/>
      <c r="KE159" s="53"/>
      <c r="KF159" s="53"/>
      <c r="KG159" s="53"/>
      <c r="KH159" s="53"/>
      <c r="KI159" s="53"/>
      <c r="KJ159" s="53"/>
      <c r="KK159" s="53"/>
      <c r="KL159" s="53"/>
      <c r="KM159" s="53"/>
      <c r="KN159" s="53"/>
    </row>
    <row r="160" spans="1:300" s="52" customFormat="1" hidden="1">
      <c r="A160" s="268"/>
      <c r="B160" s="269"/>
      <c r="C160" s="48" t="s">
        <v>23</v>
      </c>
      <c r="D160" s="49">
        <f>D211</f>
        <v>3182.1</v>
      </c>
      <c r="E160" s="49">
        <f>E211</f>
        <v>3182.1</v>
      </c>
      <c r="F160" s="49">
        <f>F211</f>
        <v>3182.1</v>
      </c>
      <c r="G160" s="49">
        <f>G211</f>
        <v>0</v>
      </c>
      <c r="H160" s="49">
        <f>H211</f>
        <v>0</v>
      </c>
      <c r="I160" s="50">
        <f>H160/D160*100</f>
        <v>0</v>
      </c>
      <c r="J160" s="50"/>
      <c r="K160" s="50"/>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c r="IW160" s="53"/>
      <c r="IX160" s="53"/>
      <c r="IY160" s="53"/>
      <c r="IZ160" s="53"/>
      <c r="JA160" s="53"/>
      <c r="JB160" s="53"/>
      <c r="JC160" s="53"/>
      <c r="JD160" s="53"/>
      <c r="JE160" s="53"/>
      <c r="JF160" s="53"/>
      <c r="JG160" s="53"/>
      <c r="JH160" s="53"/>
      <c r="JI160" s="53"/>
      <c r="JJ160" s="53"/>
      <c r="JK160" s="53"/>
      <c r="JL160" s="53"/>
      <c r="JM160" s="53"/>
      <c r="JN160" s="53"/>
      <c r="JO160" s="53"/>
      <c r="JP160" s="53"/>
      <c r="JQ160" s="53"/>
      <c r="JR160" s="53"/>
      <c r="JS160" s="53"/>
      <c r="JT160" s="53"/>
      <c r="JU160" s="53"/>
      <c r="JV160" s="53"/>
      <c r="JW160" s="53"/>
      <c r="JX160" s="53"/>
      <c r="JY160" s="53"/>
      <c r="JZ160" s="53"/>
      <c r="KA160" s="53"/>
      <c r="KB160" s="53"/>
      <c r="KC160" s="53"/>
      <c r="KD160" s="53"/>
      <c r="KE160" s="53"/>
      <c r="KF160" s="53"/>
      <c r="KG160" s="53"/>
      <c r="KH160" s="53"/>
      <c r="KI160" s="53"/>
      <c r="KJ160" s="53"/>
      <c r="KK160" s="53"/>
      <c r="KL160" s="53"/>
      <c r="KM160" s="53"/>
      <c r="KN160" s="53"/>
    </row>
    <row r="161" spans="1:300" s="52" customFormat="1" ht="54" hidden="1">
      <c r="A161" s="268"/>
      <c r="B161" s="269"/>
      <c r="C161" s="48" t="s">
        <v>24</v>
      </c>
      <c r="D161" s="49"/>
      <c r="E161" s="49">
        <f>E160</f>
        <v>3182.1</v>
      </c>
      <c r="F161" s="49"/>
      <c r="G161" s="49">
        <f>G160</f>
        <v>0</v>
      </c>
      <c r="H161" s="49">
        <f>H160</f>
        <v>0</v>
      </c>
      <c r="I161" s="50"/>
      <c r="J161" s="50"/>
      <c r="K161" s="50"/>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c r="IW161" s="53"/>
      <c r="IX161" s="53"/>
      <c r="IY161" s="53"/>
      <c r="IZ161" s="53"/>
      <c r="JA161" s="53"/>
      <c r="JB161" s="53"/>
      <c r="JC161" s="53"/>
      <c r="JD161" s="53"/>
      <c r="JE161" s="53"/>
      <c r="JF161" s="53"/>
      <c r="JG161" s="53"/>
      <c r="JH161" s="53"/>
      <c r="JI161" s="53"/>
      <c r="JJ161" s="53"/>
      <c r="JK161" s="53"/>
      <c r="JL161" s="53"/>
      <c r="JM161" s="53"/>
      <c r="JN161" s="53"/>
      <c r="JO161" s="53"/>
      <c r="JP161" s="53"/>
      <c r="JQ161" s="53"/>
      <c r="JR161" s="53"/>
      <c r="JS161" s="53"/>
      <c r="JT161" s="53"/>
      <c r="JU161" s="53"/>
      <c r="JV161" s="53"/>
      <c r="JW161" s="53"/>
      <c r="JX161" s="53"/>
      <c r="JY161" s="53"/>
      <c r="JZ161" s="53"/>
      <c r="KA161" s="53"/>
      <c r="KB161" s="53"/>
      <c r="KC161" s="53"/>
      <c r="KD161" s="53"/>
      <c r="KE161" s="53"/>
      <c r="KF161" s="53"/>
      <c r="KG161" s="53"/>
      <c r="KH161" s="53"/>
      <c r="KI161" s="53"/>
      <c r="KJ161" s="53"/>
      <c r="KK161" s="53"/>
      <c r="KL161" s="53"/>
      <c r="KM161" s="53"/>
      <c r="KN161" s="53"/>
    </row>
    <row r="162" spans="1:300" s="52" customFormat="1" ht="27" hidden="1">
      <c r="A162" s="268"/>
      <c r="B162" s="269"/>
      <c r="C162" s="48" t="s">
        <v>25</v>
      </c>
      <c r="D162" s="49">
        <f>D213</f>
        <v>155911.4</v>
      </c>
      <c r="E162" s="49">
        <f>E213</f>
        <v>155911.4</v>
      </c>
      <c r="F162" s="49">
        <f>F213</f>
        <v>0</v>
      </c>
      <c r="G162" s="49">
        <f>G213</f>
        <v>0</v>
      </c>
      <c r="H162" s="49">
        <f>H213</f>
        <v>0</v>
      </c>
      <c r="I162" s="50"/>
      <c r="J162" s="50"/>
      <c r="K162" s="50"/>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c r="IW162" s="53"/>
      <c r="IX162" s="53"/>
      <c r="IY162" s="53"/>
      <c r="IZ162" s="53"/>
      <c r="JA162" s="53"/>
      <c r="JB162" s="53"/>
      <c r="JC162" s="53"/>
      <c r="JD162" s="53"/>
      <c r="JE162" s="53"/>
      <c r="JF162" s="53"/>
      <c r="JG162" s="53"/>
      <c r="JH162" s="53"/>
      <c r="JI162" s="53"/>
      <c r="JJ162" s="53"/>
      <c r="JK162" s="53"/>
      <c r="JL162" s="53"/>
      <c r="JM162" s="53"/>
      <c r="JN162" s="53"/>
      <c r="JO162" s="53"/>
      <c r="JP162" s="53"/>
      <c r="JQ162" s="53"/>
      <c r="JR162" s="53"/>
      <c r="JS162" s="53"/>
      <c r="JT162" s="53"/>
      <c r="JU162" s="53"/>
      <c r="JV162" s="53"/>
      <c r="JW162" s="53"/>
      <c r="JX162" s="53"/>
      <c r="JY162" s="53"/>
      <c r="JZ162" s="53"/>
      <c r="KA162" s="53"/>
      <c r="KB162" s="53"/>
      <c r="KC162" s="53"/>
      <c r="KD162" s="53"/>
      <c r="KE162" s="53"/>
      <c r="KF162" s="53"/>
      <c r="KG162" s="53"/>
      <c r="KH162" s="53"/>
      <c r="KI162" s="53"/>
      <c r="KJ162" s="53"/>
      <c r="KK162" s="53"/>
      <c r="KL162" s="53"/>
      <c r="KM162" s="53"/>
      <c r="KN162" s="53"/>
    </row>
    <row r="163" spans="1:300" s="52" customFormat="1" ht="67.5" hidden="1">
      <c r="A163" s="268"/>
      <c r="B163" s="269"/>
      <c r="C163" s="48" t="s">
        <v>26</v>
      </c>
      <c r="D163" s="49"/>
      <c r="E163" s="49">
        <f>E162</f>
        <v>155911.4</v>
      </c>
      <c r="F163" s="49"/>
      <c r="G163" s="49">
        <f>G162</f>
        <v>0</v>
      </c>
      <c r="H163" s="49">
        <f>H162</f>
        <v>0</v>
      </c>
      <c r="I163" s="50"/>
      <c r="J163" s="50"/>
      <c r="K163" s="50"/>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c r="IW163" s="53"/>
      <c r="IX163" s="53"/>
      <c r="IY163" s="53"/>
      <c r="IZ163" s="53"/>
      <c r="JA163" s="53"/>
      <c r="JB163" s="53"/>
      <c r="JC163" s="53"/>
      <c r="JD163" s="53"/>
      <c r="JE163" s="53"/>
      <c r="JF163" s="53"/>
      <c r="JG163" s="53"/>
      <c r="JH163" s="53"/>
      <c r="JI163" s="53"/>
      <c r="JJ163" s="53"/>
      <c r="JK163" s="53"/>
      <c r="JL163" s="53"/>
      <c r="JM163" s="53"/>
      <c r="JN163" s="53"/>
      <c r="JO163" s="53"/>
      <c r="JP163" s="53"/>
      <c r="JQ163" s="53"/>
      <c r="JR163" s="53"/>
      <c r="JS163" s="53"/>
      <c r="JT163" s="53"/>
      <c r="JU163" s="53"/>
      <c r="JV163" s="53"/>
      <c r="JW163" s="53"/>
      <c r="JX163" s="53"/>
      <c r="JY163" s="53"/>
      <c r="JZ163" s="53"/>
      <c r="KA163" s="53"/>
      <c r="KB163" s="53"/>
      <c r="KC163" s="53"/>
      <c r="KD163" s="53"/>
      <c r="KE163" s="53"/>
      <c r="KF163" s="53"/>
      <c r="KG163" s="53"/>
      <c r="KH163" s="53"/>
      <c r="KI163" s="53"/>
      <c r="KJ163" s="53"/>
      <c r="KK163" s="53"/>
      <c r="KL163" s="53"/>
      <c r="KM163" s="53"/>
      <c r="KN163" s="53"/>
    </row>
    <row r="164" spans="1:300" s="52" customFormat="1" ht="27" hidden="1">
      <c r="A164" s="268"/>
      <c r="B164" s="269"/>
      <c r="C164" s="48" t="s">
        <v>27</v>
      </c>
      <c r="D164" s="49">
        <f t="shared" ref="D164:H165" si="7">D215</f>
        <v>250</v>
      </c>
      <c r="E164" s="49">
        <f t="shared" si="7"/>
        <v>0</v>
      </c>
      <c r="F164" s="49">
        <f t="shared" si="7"/>
        <v>0</v>
      </c>
      <c r="G164" s="49">
        <f t="shared" si="7"/>
        <v>0</v>
      </c>
      <c r="H164" s="49">
        <f t="shared" si="7"/>
        <v>0</v>
      </c>
      <c r="I164" s="50"/>
      <c r="J164" s="50"/>
      <c r="K164" s="50"/>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c r="IW164" s="53"/>
      <c r="IX164" s="53"/>
      <c r="IY164" s="53"/>
      <c r="IZ164" s="53"/>
      <c r="JA164" s="53"/>
      <c r="JB164" s="53"/>
      <c r="JC164" s="53"/>
      <c r="JD164" s="53"/>
      <c r="JE164" s="53"/>
      <c r="JF164" s="53"/>
      <c r="JG164" s="53"/>
      <c r="JH164" s="53"/>
      <c r="JI164" s="53"/>
      <c r="JJ164" s="53"/>
      <c r="JK164" s="53"/>
      <c r="JL164" s="53"/>
      <c r="JM164" s="53"/>
      <c r="JN164" s="53"/>
      <c r="JO164" s="53"/>
      <c r="JP164" s="53"/>
      <c r="JQ164" s="53"/>
      <c r="JR164" s="53"/>
      <c r="JS164" s="53"/>
      <c r="JT164" s="53"/>
      <c r="JU164" s="53"/>
      <c r="JV164" s="53"/>
      <c r="JW164" s="53"/>
      <c r="JX164" s="53"/>
      <c r="JY164" s="53"/>
      <c r="JZ164" s="53"/>
      <c r="KA164" s="53"/>
      <c r="KB164" s="53"/>
      <c r="KC164" s="53"/>
      <c r="KD164" s="53"/>
      <c r="KE164" s="53"/>
      <c r="KF164" s="53"/>
      <c r="KG164" s="53"/>
      <c r="KH164" s="53"/>
      <c r="KI164" s="53"/>
      <c r="KJ164" s="53"/>
      <c r="KK164" s="53"/>
      <c r="KL164" s="53"/>
      <c r="KM164" s="53"/>
      <c r="KN164" s="53"/>
    </row>
    <row r="165" spans="1:300" s="52" customFormat="1" ht="45" hidden="1">
      <c r="A165" s="268"/>
      <c r="B165" s="269"/>
      <c r="C165" s="20" t="s">
        <v>28</v>
      </c>
      <c r="D165" s="49">
        <f t="shared" si="7"/>
        <v>9129</v>
      </c>
      <c r="E165" s="49">
        <f t="shared" si="7"/>
        <v>0</v>
      </c>
      <c r="F165" s="49">
        <f t="shared" si="7"/>
        <v>0</v>
      </c>
      <c r="G165" s="49">
        <f t="shared" si="7"/>
        <v>0</v>
      </c>
      <c r="H165" s="49">
        <f t="shared" si="7"/>
        <v>0</v>
      </c>
      <c r="I165" s="50"/>
      <c r="J165" s="50"/>
      <c r="K165" s="50"/>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c r="IW165" s="53"/>
      <c r="IX165" s="53"/>
      <c r="IY165" s="53"/>
      <c r="IZ165" s="53"/>
      <c r="JA165" s="53"/>
      <c r="JB165" s="53"/>
      <c r="JC165" s="53"/>
      <c r="JD165" s="53"/>
      <c r="JE165" s="53"/>
      <c r="JF165" s="53"/>
      <c r="JG165" s="53"/>
      <c r="JH165" s="53"/>
      <c r="JI165" s="53"/>
      <c r="JJ165" s="53"/>
      <c r="JK165" s="53"/>
      <c r="JL165" s="53"/>
      <c r="JM165" s="53"/>
      <c r="JN165" s="53"/>
      <c r="JO165" s="53"/>
      <c r="JP165" s="53"/>
      <c r="JQ165" s="53"/>
      <c r="JR165" s="53"/>
      <c r="JS165" s="53"/>
      <c r="JT165" s="53"/>
      <c r="JU165" s="53"/>
      <c r="JV165" s="53"/>
      <c r="JW165" s="53"/>
      <c r="JX165" s="53"/>
      <c r="JY165" s="53"/>
      <c r="JZ165" s="53"/>
      <c r="KA165" s="53"/>
      <c r="KB165" s="53"/>
      <c r="KC165" s="53"/>
      <c r="KD165" s="53"/>
      <c r="KE165" s="53"/>
      <c r="KF165" s="53"/>
      <c r="KG165" s="53"/>
      <c r="KH165" s="53"/>
      <c r="KI165" s="53"/>
      <c r="KJ165" s="53"/>
      <c r="KK165" s="53"/>
      <c r="KL165" s="53"/>
      <c r="KM165" s="53"/>
      <c r="KN165" s="53"/>
    </row>
    <row r="166" spans="1:300" s="63" customFormat="1" ht="14.25" hidden="1" customHeight="1">
      <c r="A166" s="268"/>
      <c r="B166" s="270" t="s">
        <v>29</v>
      </c>
      <c r="C166" s="270"/>
      <c r="D166" s="270"/>
      <c r="E166" s="270"/>
      <c r="F166" s="270"/>
      <c r="G166" s="270"/>
      <c r="H166" s="270"/>
      <c r="I166" s="270"/>
      <c r="J166" s="270"/>
      <c r="K166" s="270"/>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4"/>
      <c r="EQ166" s="64"/>
      <c r="ER166" s="64"/>
      <c r="ES166" s="64"/>
      <c r="ET166" s="64"/>
      <c r="EU166" s="64"/>
      <c r="EV166" s="64"/>
      <c r="EW166" s="64"/>
      <c r="EX166" s="64"/>
      <c r="EY166" s="64"/>
      <c r="EZ166" s="64"/>
      <c r="FA166" s="64"/>
      <c r="FB166" s="64"/>
      <c r="FC166" s="64"/>
      <c r="FD166" s="64"/>
      <c r="FE166" s="64"/>
      <c r="FF166" s="64"/>
      <c r="FG166" s="64"/>
      <c r="FH166" s="64"/>
      <c r="FI166" s="64"/>
      <c r="FJ166" s="64"/>
      <c r="FK166" s="64"/>
      <c r="FL166" s="64"/>
      <c r="FM166" s="64"/>
      <c r="FN166" s="64"/>
      <c r="FO166" s="64"/>
      <c r="FP166" s="64"/>
      <c r="FQ166" s="64"/>
      <c r="FR166" s="64"/>
      <c r="FS166" s="64"/>
      <c r="FT166" s="64"/>
      <c r="FU166" s="64"/>
      <c r="FV166" s="64"/>
      <c r="FW166" s="64"/>
      <c r="FX166" s="64"/>
      <c r="FY166" s="64"/>
      <c r="FZ166" s="64"/>
      <c r="GA166" s="64"/>
      <c r="GB166" s="64"/>
      <c r="GC166" s="64"/>
      <c r="GD166" s="64"/>
      <c r="GE166" s="64"/>
      <c r="GF166" s="64"/>
      <c r="GG166" s="64"/>
      <c r="GH166" s="64"/>
      <c r="GI166" s="64"/>
      <c r="GJ166" s="64"/>
      <c r="GK166" s="64"/>
      <c r="GL166" s="64"/>
      <c r="GM166" s="64"/>
      <c r="GN166" s="64"/>
      <c r="GO166" s="64"/>
      <c r="GP166" s="64"/>
      <c r="GQ166" s="64"/>
      <c r="GR166" s="64"/>
      <c r="GS166" s="64"/>
      <c r="GT166" s="64"/>
      <c r="GU166" s="64"/>
      <c r="GV166" s="64"/>
      <c r="GW166" s="64"/>
      <c r="GX166" s="64"/>
      <c r="GY166" s="64"/>
      <c r="GZ166" s="64"/>
      <c r="HA166" s="64"/>
      <c r="HB166" s="64"/>
      <c r="HC166" s="64"/>
      <c r="HD166" s="64"/>
      <c r="HE166" s="64"/>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4"/>
      <c r="IK166" s="64"/>
      <c r="IL166" s="64"/>
      <c r="IM166" s="64"/>
      <c r="IN166" s="64"/>
      <c r="IO166" s="64"/>
      <c r="IP166" s="64"/>
      <c r="IQ166" s="64"/>
      <c r="IR166" s="64"/>
      <c r="IS166" s="64"/>
      <c r="IT166" s="64"/>
      <c r="IU166" s="64"/>
      <c r="IV166" s="64"/>
      <c r="IW166" s="64"/>
      <c r="IX166" s="64"/>
      <c r="IY166" s="64"/>
      <c r="IZ166" s="64"/>
      <c r="JA166" s="64"/>
      <c r="JB166" s="64"/>
      <c r="JC166" s="64"/>
      <c r="JD166" s="64"/>
      <c r="JE166" s="64"/>
      <c r="JF166" s="64"/>
      <c r="JG166" s="64"/>
      <c r="JH166" s="64"/>
      <c r="JI166" s="64"/>
      <c r="JJ166" s="64"/>
      <c r="JK166" s="64"/>
      <c r="JL166" s="64"/>
      <c r="JM166" s="64"/>
      <c r="JN166" s="64"/>
      <c r="JO166" s="64"/>
      <c r="JP166" s="64"/>
      <c r="JQ166" s="64"/>
      <c r="JR166" s="64"/>
      <c r="JS166" s="64"/>
      <c r="JT166" s="64"/>
      <c r="JU166" s="64"/>
      <c r="JV166" s="64"/>
      <c r="JW166" s="64"/>
      <c r="JX166" s="64"/>
      <c r="JY166" s="64"/>
      <c r="JZ166" s="64"/>
      <c r="KA166" s="64"/>
      <c r="KB166" s="64"/>
      <c r="KC166" s="64"/>
      <c r="KD166" s="64"/>
      <c r="KE166" s="64"/>
      <c r="KF166" s="64"/>
      <c r="KG166" s="64"/>
      <c r="KH166" s="64"/>
      <c r="KI166" s="64"/>
      <c r="KJ166" s="64"/>
      <c r="KK166" s="64"/>
      <c r="KL166" s="64"/>
      <c r="KM166" s="64"/>
      <c r="KN166" s="64"/>
    </row>
    <row r="167" spans="1:300" hidden="1">
      <c r="A167" s="268"/>
      <c r="B167" s="269"/>
      <c r="C167" s="48" t="s">
        <v>96</v>
      </c>
      <c r="D167" s="49">
        <f>D168+D170+D172+D173</f>
        <v>168472.5</v>
      </c>
      <c r="E167" s="50" t="s">
        <v>97</v>
      </c>
      <c r="F167" s="49">
        <f>F168+F170+F172+F173</f>
        <v>3182.1</v>
      </c>
      <c r="G167" s="50" t="s">
        <v>97</v>
      </c>
      <c r="H167" s="49">
        <f>H168+H170+H172+H173</f>
        <v>0</v>
      </c>
      <c r="I167" s="50">
        <f>H167/D167*100</f>
        <v>0</v>
      </c>
      <c r="J167" s="50" t="s">
        <v>97</v>
      </c>
      <c r="K167" s="50" t="s">
        <v>97</v>
      </c>
    </row>
    <row r="168" spans="1:300" hidden="1">
      <c r="A168" s="268"/>
      <c r="B168" s="269"/>
      <c r="C168" s="48" t="s">
        <v>23</v>
      </c>
      <c r="D168" s="49">
        <f>D211</f>
        <v>3182.1</v>
      </c>
      <c r="E168" s="49">
        <f>E211</f>
        <v>3182.1</v>
      </c>
      <c r="F168" s="49">
        <f>F211</f>
        <v>3182.1</v>
      </c>
      <c r="G168" s="49">
        <f>G211</f>
        <v>0</v>
      </c>
      <c r="H168" s="49">
        <f>H211</f>
        <v>0</v>
      </c>
      <c r="I168" s="50">
        <f>H168/D168*100</f>
        <v>0</v>
      </c>
      <c r="J168" s="50"/>
      <c r="K168" s="50"/>
    </row>
    <row r="169" spans="1:300" ht="54" hidden="1">
      <c r="A169" s="268"/>
      <c r="B169" s="269"/>
      <c r="C169" s="48" t="s">
        <v>24</v>
      </c>
      <c r="D169" s="49"/>
      <c r="E169" s="49">
        <f>E168</f>
        <v>3182.1</v>
      </c>
      <c r="F169" s="49"/>
      <c r="G169" s="49">
        <f>G168</f>
        <v>0</v>
      </c>
      <c r="H169" s="49">
        <f>H168</f>
        <v>0</v>
      </c>
      <c r="I169" s="50"/>
      <c r="J169" s="50"/>
      <c r="K169" s="50"/>
    </row>
    <row r="170" spans="1:300" ht="27" hidden="1">
      <c r="A170" s="268"/>
      <c r="B170" s="269"/>
      <c r="C170" s="48" t="s">
        <v>25</v>
      </c>
      <c r="D170" s="49">
        <f>D213</f>
        <v>155911.4</v>
      </c>
      <c r="E170" s="49">
        <f>E213</f>
        <v>155911.4</v>
      </c>
      <c r="F170" s="49">
        <f>F213</f>
        <v>0</v>
      </c>
      <c r="G170" s="49">
        <f>G213</f>
        <v>0</v>
      </c>
      <c r="H170" s="49">
        <f>H213</f>
        <v>0</v>
      </c>
      <c r="I170" s="50"/>
      <c r="J170" s="50"/>
      <c r="K170" s="50"/>
    </row>
    <row r="171" spans="1:300" ht="67.5" hidden="1">
      <c r="A171" s="268"/>
      <c r="B171" s="269"/>
      <c r="C171" s="48" t="s">
        <v>26</v>
      </c>
      <c r="D171" s="49"/>
      <c r="E171" s="49">
        <f>E170</f>
        <v>155911.4</v>
      </c>
      <c r="F171" s="49"/>
      <c r="G171" s="49">
        <f>G170</f>
        <v>0</v>
      </c>
      <c r="H171" s="49">
        <f>H170</f>
        <v>0</v>
      </c>
      <c r="I171" s="50"/>
      <c r="J171" s="50"/>
      <c r="K171" s="50"/>
    </row>
    <row r="172" spans="1:300" s="52" customFormat="1" ht="27" hidden="1">
      <c r="A172" s="268"/>
      <c r="B172" s="269"/>
      <c r="C172" s="48" t="s">
        <v>27</v>
      </c>
      <c r="D172" s="49">
        <f t="shared" ref="D172:H173" si="8">D215</f>
        <v>250</v>
      </c>
      <c r="E172" s="49">
        <f t="shared" si="8"/>
        <v>0</v>
      </c>
      <c r="F172" s="49">
        <f t="shared" si="8"/>
        <v>0</v>
      </c>
      <c r="G172" s="49">
        <f t="shared" si="8"/>
        <v>0</v>
      </c>
      <c r="H172" s="49">
        <f t="shared" si="8"/>
        <v>0</v>
      </c>
      <c r="I172" s="50"/>
      <c r="J172" s="50"/>
      <c r="K172" s="50"/>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53"/>
      <c r="HN172" s="53"/>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c r="IL172" s="53"/>
      <c r="IM172" s="53"/>
      <c r="IN172" s="53"/>
      <c r="IO172" s="53"/>
      <c r="IP172" s="53"/>
      <c r="IQ172" s="53"/>
      <c r="IR172" s="53"/>
      <c r="IS172" s="53"/>
      <c r="IT172" s="53"/>
      <c r="IU172" s="53"/>
      <c r="IV172" s="53"/>
      <c r="IW172" s="53"/>
      <c r="IX172" s="53"/>
      <c r="IY172" s="53"/>
      <c r="IZ172" s="53"/>
      <c r="JA172" s="53"/>
      <c r="JB172" s="53"/>
      <c r="JC172" s="53"/>
      <c r="JD172" s="53"/>
      <c r="JE172" s="53"/>
      <c r="JF172" s="53"/>
      <c r="JG172" s="53"/>
      <c r="JH172" s="53"/>
      <c r="JI172" s="53"/>
      <c r="JJ172" s="53"/>
      <c r="JK172" s="53"/>
      <c r="JL172" s="53"/>
      <c r="JM172" s="53"/>
      <c r="JN172" s="53"/>
      <c r="JO172" s="53"/>
      <c r="JP172" s="53"/>
      <c r="JQ172" s="53"/>
      <c r="JR172" s="53"/>
      <c r="JS172" s="53"/>
      <c r="JT172" s="53"/>
      <c r="JU172" s="53"/>
      <c r="JV172" s="53"/>
      <c r="JW172" s="53"/>
      <c r="JX172" s="53"/>
      <c r="JY172" s="53"/>
      <c r="JZ172" s="53"/>
      <c r="KA172" s="53"/>
      <c r="KB172" s="53"/>
      <c r="KC172" s="53"/>
      <c r="KD172" s="53"/>
      <c r="KE172" s="53"/>
      <c r="KF172" s="53"/>
      <c r="KG172" s="53"/>
      <c r="KH172" s="53"/>
      <c r="KI172" s="53"/>
      <c r="KJ172" s="53"/>
      <c r="KK172" s="53"/>
      <c r="KL172" s="53"/>
      <c r="KM172" s="53"/>
      <c r="KN172" s="53"/>
    </row>
    <row r="173" spans="1:300" ht="45" hidden="1">
      <c r="A173" s="268"/>
      <c r="B173" s="269"/>
      <c r="C173" s="20" t="s">
        <v>28</v>
      </c>
      <c r="D173" s="49">
        <f t="shared" si="8"/>
        <v>9129</v>
      </c>
      <c r="E173" s="49">
        <f t="shared" si="8"/>
        <v>0</v>
      </c>
      <c r="F173" s="49">
        <f t="shared" si="8"/>
        <v>0</v>
      </c>
      <c r="G173" s="49">
        <f t="shared" si="8"/>
        <v>0</v>
      </c>
      <c r="H173" s="49">
        <f t="shared" si="8"/>
        <v>0</v>
      </c>
      <c r="I173" s="50"/>
      <c r="J173" s="50"/>
      <c r="K173" s="50"/>
    </row>
    <row r="174" spans="1:300" s="63" customFormat="1" ht="14.25" hidden="1" customHeight="1">
      <c r="A174" s="278" t="s">
        <v>35</v>
      </c>
      <c r="B174" s="278"/>
      <c r="C174" s="278"/>
      <c r="D174" s="278"/>
      <c r="E174" s="278"/>
      <c r="F174" s="278"/>
      <c r="G174" s="278"/>
      <c r="H174" s="278"/>
      <c r="I174" s="278"/>
      <c r="J174" s="278"/>
      <c r="K174" s="278"/>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64"/>
      <c r="EY174" s="64"/>
      <c r="EZ174" s="64"/>
      <c r="FA174" s="64"/>
      <c r="FB174" s="64"/>
      <c r="FC174" s="64"/>
      <c r="FD174" s="64"/>
      <c r="FE174" s="64"/>
      <c r="FF174" s="64"/>
      <c r="FG174" s="64"/>
      <c r="FH174" s="64"/>
      <c r="FI174" s="64"/>
      <c r="FJ174" s="64"/>
      <c r="FK174" s="64"/>
      <c r="FL174" s="64"/>
      <c r="FM174" s="64"/>
      <c r="FN174" s="64"/>
      <c r="FO174" s="64"/>
      <c r="FP174" s="64"/>
      <c r="FQ174" s="64"/>
      <c r="FR174" s="64"/>
      <c r="FS174" s="64"/>
      <c r="FT174" s="64"/>
      <c r="FU174" s="64"/>
      <c r="FV174" s="64"/>
      <c r="FW174" s="64"/>
      <c r="FX174" s="64"/>
      <c r="FY174" s="64"/>
      <c r="FZ174" s="64"/>
      <c r="GA174" s="64"/>
      <c r="GB174" s="64"/>
      <c r="GC174" s="64"/>
      <c r="GD174" s="64"/>
      <c r="GE174" s="64"/>
      <c r="GF174" s="64"/>
      <c r="GG174" s="64"/>
      <c r="GH174" s="64"/>
      <c r="GI174" s="64"/>
      <c r="GJ174" s="64"/>
      <c r="GK174" s="64"/>
      <c r="GL174" s="64"/>
      <c r="GM174" s="64"/>
      <c r="GN174" s="64"/>
      <c r="GO174" s="64"/>
      <c r="GP174" s="64"/>
      <c r="GQ174" s="64"/>
      <c r="GR174" s="64"/>
      <c r="GS174" s="64"/>
      <c r="GT174" s="64"/>
      <c r="GU174" s="64"/>
      <c r="GV174" s="64"/>
      <c r="GW174" s="64"/>
      <c r="GX174" s="64"/>
      <c r="GY174" s="64"/>
      <c r="GZ174" s="64"/>
      <c r="HA174" s="64"/>
      <c r="HB174" s="64"/>
      <c r="HC174" s="64"/>
      <c r="HD174" s="64"/>
      <c r="HE174" s="64"/>
      <c r="HF174" s="64"/>
      <c r="HG174" s="64"/>
      <c r="HH174" s="64"/>
      <c r="HI174" s="64"/>
      <c r="HJ174" s="64"/>
      <c r="HK174" s="64"/>
      <c r="HL174" s="64"/>
      <c r="HM174" s="64"/>
      <c r="HN174" s="64"/>
      <c r="HO174" s="64"/>
      <c r="HP174" s="64"/>
      <c r="HQ174" s="64"/>
      <c r="HR174" s="64"/>
      <c r="HS174" s="64"/>
      <c r="HT174" s="64"/>
      <c r="HU174" s="64"/>
      <c r="HV174" s="64"/>
      <c r="HW174" s="64"/>
      <c r="HX174" s="64"/>
      <c r="HY174" s="64"/>
      <c r="HZ174" s="64"/>
      <c r="IA174" s="64"/>
      <c r="IB174" s="64"/>
      <c r="IC174" s="64"/>
      <c r="ID174" s="64"/>
      <c r="IE174" s="64"/>
      <c r="IF174" s="64"/>
      <c r="IG174" s="64"/>
      <c r="IH174" s="64"/>
      <c r="II174" s="64"/>
      <c r="IJ174" s="64"/>
      <c r="IK174" s="64"/>
      <c r="IL174" s="64"/>
      <c r="IM174" s="64"/>
      <c r="IN174" s="64"/>
      <c r="IO174" s="64"/>
      <c r="IP174" s="64"/>
      <c r="IQ174" s="64"/>
      <c r="IR174" s="64"/>
      <c r="IS174" s="64"/>
      <c r="IT174" s="64"/>
      <c r="IU174" s="64"/>
      <c r="IV174" s="64"/>
      <c r="IW174" s="64"/>
      <c r="IX174" s="64"/>
      <c r="IY174" s="64"/>
      <c r="IZ174" s="64"/>
      <c r="JA174" s="64"/>
      <c r="JB174" s="64"/>
      <c r="JC174" s="64"/>
      <c r="JD174" s="64"/>
      <c r="JE174" s="64"/>
      <c r="JF174" s="64"/>
      <c r="JG174" s="64"/>
      <c r="JH174" s="64"/>
      <c r="JI174" s="64"/>
      <c r="JJ174" s="64"/>
      <c r="JK174" s="64"/>
      <c r="JL174" s="64"/>
      <c r="JM174" s="64"/>
      <c r="JN174" s="64"/>
      <c r="JO174" s="64"/>
      <c r="JP174" s="64"/>
      <c r="JQ174" s="64"/>
      <c r="JR174" s="64"/>
      <c r="JS174" s="64"/>
      <c r="JT174" s="64"/>
      <c r="JU174" s="64"/>
      <c r="JV174" s="64"/>
      <c r="JW174" s="64"/>
      <c r="JX174" s="64"/>
      <c r="JY174" s="64"/>
      <c r="JZ174" s="64"/>
      <c r="KA174" s="64"/>
      <c r="KB174" s="64"/>
      <c r="KC174" s="64"/>
      <c r="KD174" s="64"/>
      <c r="KE174" s="64"/>
      <c r="KF174" s="64"/>
      <c r="KG174" s="64"/>
      <c r="KH174" s="64"/>
      <c r="KI174" s="64"/>
      <c r="KJ174" s="64"/>
      <c r="KK174" s="64"/>
      <c r="KL174" s="64"/>
      <c r="KM174" s="64"/>
      <c r="KN174" s="64"/>
    </row>
    <row r="175" spans="1:300" s="52" customFormat="1" ht="15" hidden="1" customHeight="1">
      <c r="A175" s="268" t="s">
        <v>110</v>
      </c>
      <c r="B175" s="269" t="s">
        <v>101</v>
      </c>
      <c r="C175" s="48" t="s">
        <v>96</v>
      </c>
      <c r="D175" s="49">
        <f>D176+D178+D180+D181</f>
        <v>0</v>
      </c>
      <c r="E175" s="50" t="s">
        <v>97</v>
      </c>
      <c r="F175" s="49">
        <f>F176+F178+F180+F181</f>
        <v>0</v>
      </c>
      <c r="G175" s="50" t="s">
        <v>97</v>
      </c>
      <c r="H175" s="49">
        <f>H176+H178+H180+H181</f>
        <v>0</v>
      </c>
      <c r="I175" s="50" t="e">
        <f>H175/D175*100</f>
        <v>#DIV/0!</v>
      </c>
      <c r="J175" s="50" t="s">
        <v>97</v>
      </c>
      <c r="K175" s="50" t="s">
        <v>97</v>
      </c>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c r="IW175" s="53"/>
      <c r="IX175" s="53"/>
      <c r="IY175" s="53"/>
      <c r="IZ175" s="53"/>
      <c r="JA175" s="53"/>
      <c r="JB175" s="53"/>
      <c r="JC175" s="53"/>
      <c r="JD175" s="53"/>
      <c r="JE175" s="53"/>
      <c r="JF175" s="53"/>
      <c r="JG175" s="53"/>
      <c r="JH175" s="53"/>
      <c r="JI175" s="53"/>
      <c r="JJ175" s="53"/>
      <c r="JK175" s="53"/>
      <c r="JL175" s="53"/>
      <c r="JM175" s="53"/>
      <c r="JN175" s="53"/>
      <c r="JO175" s="53"/>
      <c r="JP175" s="53"/>
      <c r="JQ175" s="53"/>
      <c r="JR175" s="53"/>
      <c r="JS175" s="53"/>
      <c r="JT175" s="53"/>
      <c r="JU175" s="53"/>
      <c r="JV175" s="53"/>
      <c r="JW175" s="53"/>
      <c r="JX175" s="53"/>
      <c r="JY175" s="53"/>
      <c r="JZ175" s="53"/>
      <c r="KA175" s="53"/>
      <c r="KB175" s="53"/>
      <c r="KC175" s="53"/>
      <c r="KD175" s="53"/>
      <c r="KE175" s="53"/>
      <c r="KF175" s="53"/>
      <c r="KG175" s="53"/>
      <c r="KH175" s="53"/>
      <c r="KI175" s="53"/>
      <c r="KJ175" s="53"/>
      <c r="KK175" s="53"/>
      <c r="KL175" s="53"/>
      <c r="KM175" s="53"/>
      <c r="KN175" s="53"/>
    </row>
    <row r="176" spans="1:300" s="52" customFormat="1" hidden="1">
      <c r="A176" s="268"/>
      <c r="B176" s="269"/>
      <c r="C176" s="48" t="s">
        <v>23</v>
      </c>
      <c r="D176" s="49">
        <f>D183</f>
        <v>0</v>
      </c>
      <c r="E176" s="49">
        <f>E183</f>
        <v>0</v>
      </c>
      <c r="F176" s="49">
        <f>F183</f>
        <v>0</v>
      </c>
      <c r="G176" s="49">
        <f>G183</f>
        <v>0</v>
      </c>
      <c r="H176" s="49">
        <f>H183</f>
        <v>0</v>
      </c>
      <c r="I176" s="50" t="e">
        <f>H176/D176*100</f>
        <v>#DIV/0!</v>
      </c>
      <c r="J176" s="50" t="e">
        <f>G176/E176*100</f>
        <v>#DIV/0!</v>
      </c>
      <c r="K176" s="50" t="e">
        <f>G176/F176*100</f>
        <v>#DIV/0!</v>
      </c>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c r="IP176" s="53"/>
      <c r="IQ176" s="53"/>
      <c r="IR176" s="53"/>
      <c r="IS176" s="53"/>
      <c r="IT176" s="53"/>
      <c r="IU176" s="53"/>
      <c r="IV176" s="53"/>
      <c r="IW176" s="53"/>
      <c r="IX176" s="53"/>
      <c r="IY176" s="53"/>
      <c r="IZ176" s="53"/>
      <c r="JA176" s="53"/>
      <c r="JB176" s="53"/>
      <c r="JC176" s="53"/>
      <c r="JD176" s="53"/>
      <c r="JE176" s="53"/>
      <c r="JF176" s="53"/>
      <c r="JG176" s="53"/>
      <c r="JH176" s="53"/>
      <c r="JI176" s="53"/>
      <c r="JJ176" s="53"/>
      <c r="JK176" s="53"/>
      <c r="JL176" s="53"/>
      <c r="JM176" s="53"/>
      <c r="JN176" s="53"/>
      <c r="JO176" s="53"/>
      <c r="JP176" s="53"/>
      <c r="JQ176" s="53"/>
      <c r="JR176" s="53"/>
      <c r="JS176" s="53"/>
      <c r="JT176" s="53"/>
      <c r="JU176" s="53"/>
      <c r="JV176" s="53"/>
      <c r="JW176" s="53"/>
      <c r="JX176" s="53"/>
      <c r="JY176" s="53"/>
      <c r="JZ176" s="53"/>
      <c r="KA176" s="53"/>
      <c r="KB176" s="53"/>
      <c r="KC176" s="53"/>
      <c r="KD176" s="53"/>
      <c r="KE176" s="53"/>
      <c r="KF176" s="53"/>
      <c r="KG176" s="53"/>
      <c r="KH176" s="53"/>
      <c r="KI176" s="53"/>
      <c r="KJ176" s="53"/>
      <c r="KK176" s="53"/>
      <c r="KL176" s="53"/>
      <c r="KM176" s="53"/>
      <c r="KN176" s="53"/>
    </row>
    <row r="177" spans="1:300" s="52" customFormat="1" ht="54" hidden="1">
      <c r="A177" s="268"/>
      <c r="B177" s="269"/>
      <c r="C177" s="48" t="s">
        <v>24</v>
      </c>
      <c r="D177" s="49"/>
      <c r="E177" s="49">
        <f>E176</f>
        <v>0</v>
      </c>
      <c r="F177" s="49"/>
      <c r="G177" s="49">
        <f>G176</f>
        <v>0</v>
      </c>
      <c r="H177" s="49">
        <f>H176</f>
        <v>0</v>
      </c>
      <c r="I177" s="50"/>
      <c r="J177" s="50" t="e">
        <f>G177/E177*100</f>
        <v>#DIV/0!</v>
      </c>
      <c r="K177" s="50"/>
      <c r="CX177" s="53"/>
      <c r="CY177" s="53"/>
      <c r="CZ177" s="53"/>
      <c r="DA177" s="53"/>
      <c r="DB177" s="53"/>
      <c r="DC177" s="53"/>
      <c r="DD177" s="53"/>
      <c r="DE177" s="53"/>
      <c r="DF177" s="53"/>
      <c r="DG177" s="53"/>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53"/>
      <c r="ER177" s="53"/>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c r="FU177" s="53"/>
      <c r="FV177" s="53"/>
      <c r="FW177" s="53"/>
      <c r="FX177" s="53"/>
      <c r="FY177" s="53"/>
      <c r="FZ177" s="53"/>
      <c r="GA177" s="53"/>
      <c r="GB177" s="53"/>
      <c r="GC177" s="53"/>
      <c r="GD177" s="53"/>
      <c r="GE177" s="53"/>
      <c r="GF177" s="53"/>
      <c r="GG177" s="53"/>
      <c r="GH177" s="53"/>
      <c r="GI177" s="53"/>
      <c r="GJ177" s="53"/>
      <c r="GK177" s="53"/>
      <c r="GL177" s="53"/>
      <c r="GM177" s="53"/>
      <c r="GN177" s="53"/>
      <c r="GO177" s="53"/>
      <c r="GP177" s="53"/>
      <c r="GQ177" s="53"/>
      <c r="GR177" s="53"/>
      <c r="GS177" s="53"/>
      <c r="GT177" s="53"/>
      <c r="GU177" s="53"/>
      <c r="GV177" s="53"/>
      <c r="GW177" s="53"/>
      <c r="GX177" s="53"/>
      <c r="GY177" s="53"/>
      <c r="GZ177" s="53"/>
      <c r="HA177" s="53"/>
      <c r="HB177" s="53"/>
      <c r="HC177" s="53"/>
      <c r="HD177" s="53"/>
      <c r="HE177" s="53"/>
      <c r="HF177" s="53"/>
      <c r="HG177" s="53"/>
      <c r="HH177" s="53"/>
      <c r="HI177" s="53"/>
      <c r="HJ177" s="53"/>
      <c r="HK177" s="53"/>
      <c r="HL177" s="53"/>
      <c r="HM177" s="53"/>
      <c r="HN177" s="53"/>
      <c r="HO177" s="53"/>
      <c r="HP177" s="53"/>
      <c r="HQ177" s="53"/>
      <c r="HR177" s="53"/>
      <c r="HS177" s="53"/>
      <c r="HT177" s="53"/>
      <c r="HU177" s="53"/>
      <c r="HV177" s="53"/>
      <c r="HW177" s="53"/>
      <c r="HX177" s="53"/>
      <c r="HY177" s="53"/>
      <c r="HZ177" s="53"/>
      <c r="IA177" s="53"/>
      <c r="IB177" s="53"/>
      <c r="IC177" s="53"/>
      <c r="ID177" s="53"/>
      <c r="IE177" s="53"/>
      <c r="IF177" s="53"/>
      <c r="IG177" s="53"/>
      <c r="IH177" s="53"/>
      <c r="II177" s="53"/>
      <c r="IJ177" s="53"/>
      <c r="IK177" s="53"/>
      <c r="IL177" s="53"/>
      <c r="IM177" s="53"/>
      <c r="IN177" s="53"/>
      <c r="IO177" s="53"/>
      <c r="IP177" s="53"/>
      <c r="IQ177" s="53"/>
      <c r="IR177" s="53"/>
      <c r="IS177" s="53"/>
      <c r="IT177" s="53"/>
      <c r="IU177" s="53"/>
      <c r="IV177" s="53"/>
      <c r="IW177" s="53"/>
      <c r="IX177" s="53"/>
      <c r="IY177" s="53"/>
      <c r="IZ177" s="53"/>
      <c r="JA177" s="53"/>
      <c r="JB177" s="53"/>
      <c r="JC177" s="53"/>
      <c r="JD177" s="53"/>
      <c r="JE177" s="53"/>
      <c r="JF177" s="53"/>
      <c r="JG177" s="53"/>
      <c r="JH177" s="53"/>
      <c r="JI177" s="53"/>
      <c r="JJ177" s="53"/>
      <c r="JK177" s="53"/>
      <c r="JL177" s="53"/>
      <c r="JM177" s="53"/>
      <c r="JN177" s="53"/>
      <c r="JO177" s="53"/>
      <c r="JP177" s="53"/>
      <c r="JQ177" s="53"/>
      <c r="JR177" s="53"/>
      <c r="JS177" s="53"/>
      <c r="JT177" s="53"/>
      <c r="JU177" s="53"/>
      <c r="JV177" s="53"/>
      <c r="JW177" s="53"/>
      <c r="JX177" s="53"/>
      <c r="JY177" s="53"/>
      <c r="JZ177" s="53"/>
      <c r="KA177" s="53"/>
      <c r="KB177" s="53"/>
      <c r="KC177" s="53"/>
      <c r="KD177" s="53"/>
      <c r="KE177" s="53"/>
      <c r="KF177" s="53"/>
      <c r="KG177" s="53"/>
      <c r="KH177" s="53"/>
      <c r="KI177" s="53"/>
      <c r="KJ177" s="53"/>
      <c r="KK177" s="53"/>
      <c r="KL177" s="53"/>
      <c r="KM177" s="53"/>
      <c r="KN177" s="53"/>
    </row>
    <row r="178" spans="1:300" s="52" customFormat="1" ht="27" hidden="1">
      <c r="A178" s="268"/>
      <c r="B178" s="269"/>
      <c r="C178" s="48" t="s">
        <v>25</v>
      </c>
      <c r="D178" s="49">
        <f>D185</f>
        <v>0</v>
      </c>
      <c r="E178" s="49">
        <f>E185</f>
        <v>0</v>
      </c>
      <c r="F178" s="49">
        <f>F185</f>
        <v>0</v>
      </c>
      <c r="G178" s="49">
        <f>G185</f>
        <v>0</v>
      </c>
      <c r="H178" s="49">
        <f>H185</f>
        <v>0</v>
      </c>
      <c r="I178" s="50" t="e">
        <f>H178/D178*100</f>
        <v>#DIV/0!</v>
      </c>
      <c r="J178" s="50" t="e">
        <f>G178/E178*100</f>
        <v>#DIV/0!</v>
      </c>
      <c r="K178" s="50" t="e">
        <f>G178/F178*100</f>
        <v>#DIV/0!</v>
      </c>
      <c r="CX178" s="53"/>
      <c r="CY178" s="53"/>
      <c r="CZ178" s="53"/>
      <c r="DA178" s="53"/>
      <c r="DB178" s="53"/>
      <c r="DC178" s="53"/>
      <c r="DD178" s="53"/>
      <c r="DE178" s="53"/>
      <c r="DF178" s="53"/>
      <c r="DG178" s="53"/>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53"/>
      <c r="ER178" s="53"/>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c r="FU178" s="53"/>
      <c r="FV178" s="53"/>
      <c r="FW178" s="53"/>
      <c r="FX178" s="53"/>
      <c r="FY178" s="53"/>
      <c r="FZ178" s="53"/>
      <c r="GA178" s="53"/>
      <c r="GB178" s="53"/>
      <c r="GC178" s="53"/>
      <c r="GD178" s="53"/>
      <c r="GE178" s="53"/>
      <c r="GF178" s="53"/>
      <c r="GG178" s="53"/>
      <c r="GH178" s="53"/>
      <c r="GI178" s="53"/>
      <c r="GJ178" s="53"/>
      <c r="GK178" s="53"/>
      <c r="GL178" s="53"/>
      <c r="GM178" s="53"/>
      <c r="GN178" s="53"/>
      <c r="GO178" s="53"/>
      <c r="GP178" s="53"/>
      <c r="GQ178" s="53"/>
      <c r="GR178" s="53"/>
      <c r="GS178" s="53"/>
      <c r="GT178" s="53"/>
      <c r="GU178" s="53"/>
      <c r="GV178" s="53"/>
      <c r="GW178" s="53"/>
      <c r="GX178" s="53"/>
      <c r="GY178" s="53"/>
      <c r="GZ178" s="53"/>
      <c r="HA178" s="53"/>
      <c r="HB178" s="53"/>
      <c r="HC178" s="53"/>
      <c r="HD178" s="53"/>
      <c r="HE178" s="53"/>
      <c r="HF178" s="53"/>
      <c r="HG178" s="53"/>
      <c r="HH178" s="53"/>
      <c r="HI178" s="53"/>
      <c r="HJ178" s="53"/>
      <c r="HK178" s="53"/>
      <c r="HL178" s="53"/>
      <c r="HM178" s="53"/>
      <c r="HN178" s="53"/>
      <c r="HO178" s="53"/>
      <c r="HP178" s="53"/>
      <c r="HQ178" s="53"/>
      <c r="HR178" s="53"/>
      <c r="HS178" s="53"/>
      <c r="HT178" s="53"/>
      <c r="HU178" s="53"/>
      <c r="HV178" s="53"/>
      <c r="HW178" s="53"/>
      <c r="HX178" s="53"/>
      <c r="HY178" s="53"/>
      <c r="HZ178" s="53"/>
      <c r="IA178" s="53"/>
      <c r="IB178" s="53"/>
      <c r="IC178" s="53"/>
      <c r="ID178" s="53"/>
      <c r="IE178" s="53"/>
      <c r="IF178" s="53"/>
      <c r="IG178" s="53"/>
      <c r="IH178" s="53"/>
      <c r="II178" s="53"/>
      <c r="IJ178" s="53"/>
      <c r="IK178" s="53"/>
      <c r="IL178" s="53"/>
      <c r="IM178" s="53"/>
      <c r="IN178" s="53"/>
      <c r="IO178" s="53"/>
      <c r="IP178" s="53"/>
      <c r="IQ178" s="53"/>
      <c r="IR178" s="53"/>
      <c r="IS178" s="53"/>
      <c r="IT178" s="53"/>
      <c r="IU178" s="53"/>
      <c r="IV178" s="53"/>
      <c r="IW178" s="53"/>
      <c r="IX178" s="53"/>
      <c r="IY178" s="53"/>
      <c r="IZ178" s="53"/>
      <c r="JA178" s="53"/>
      <c r="JB178" s="53"/>
      <c r="JC178" s="53"/>
      <c r="JD178" s="53"/>
      <c r="JE178" s="53"/>
      <c r="JF178" s="53"/>
      <c r="JG178" s="53"/>
      <c r="JH178" s="53"/>
      <c r="JI178" s="53"/>
      <c r="JJ178" s="53"/>
      <c r="JK178" s="53"/>
      <c r="JL178" s="53"/>
      <c r="JM178" s="53"/>
      <c r="JN178" s="53"/>
      <c r="JO178" s="53"/>
      <c r="JP178" s="53"/>
      <c r="JQ178" s="53"/>
      <c r="JR178" s="53"/>
      <c r="JS178" s="53"/>
      <c r="JT178" s="53"/>
      <c r="JU178" s="53"/>
      <c r="JV178" s="53"/>
      <c r="JW178" s="53"/>
      <c r="JX178" s="53"/>
      <c r="JY178" s="53"/>
      <c r="JZ178" s="53"/>
      <c r="KA178" s="53"/>
      <c r="KB178" s="53"/>
      <c r="KC178" s="53"/>
      <c r="KD178" s="53"/>
      <c r="KE178" s="53"/>
      <c r="KF178" s="53"/>
      <c r="KG178" s="53"/>
      <c r="KH178" s="53"/>
      <c r="KI178" s="53"/>
      <c r="KJ178" s="53"/>
      <c r="KK178" s="53"/>
      <c r="KL178" s="53"/>
      <c r="KM178" s="53"/>
      <c r="KN178" s="53"/>
    </row>
    <row r="179" spans="1:300" s="52" customFormat="1" ht="67.5" hidden="1">
      <c r="A179" s="268"/>
      <c r="B179" s="269"/>
      <c r="C179" s="48" t="s">
        <v>26</v>
      </c>
      <c r="D179" s="49"/>
      <c r="E179" s="49">
        <f>E178</f>
        <v>0</v>
      </c>
      <c r="F179" s="49"/>
      <c r="G179" s="49">
        <f>G178</f>
        <v>0</v>
      </c>
      <c r="H179" s="49">
        <f>H178</f>
        <v>0</v>
      </c>
      <c r="I179" s="50"/>
      <c r="J179" s="50" t="e">
        <f>G179/E179*100</f>
        <v>#DIV/0!</v>
      </c>
      <c r="K179" s="50"/>
      <c r="CX179" s="53"/>
      <c r="CY179" s="53"/>
      <c r="CZ179" s="53"/>
      <c r="DA179" s="53"/>
      <c r="DB179" s="53"/>
      <c r="DC179" s="53"/>
      <c r="DD179" s="53"/>
      <c r="DE179" s="53"/>
      <c r="DF179" s="53"/>
      <c r="DG179" s="53"/>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53"/>
      <c r="ER179" s="53"/>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c r="FU179" s="53"/>
      <c r="FV179" s="53"/>
      <c r="FW179" s="53"/>
      <c r="FX179" s="53"/>
      <c r="FY179" s="53"/>
      <c r="FZ179" s="53"/>
      <c r="GA179" s="53"/>
      <c r="GB179" s="53"/>
      <c r="GC179" s="53"/>
      <c r="GD179" s="53"/>
      <c r="GE179" s="53"/>
      <c r="GF179" s="53"/>
      <c r="GG179" s="53"/>
      <c r="GH179" s="53"/>
      <c r="GI179" s="53"/>
      <c r="GJ179" s="53"/>
      <c r="GK179" s="53"/>
      <c r="GL179" s="53"/>
      <c r="GM179" s="53"/>
      <c r="GN179" s="53"/>
      <c r="GO179" s="53"/>
      <c r="GP179" s="53"/>
      <c r="GQ179" s="53"/>
      <c r="GR179" s="53"/>
      <c r="GS179" s="53"/>
      <c r="GT179" s="53"/>
      <c r="GU179" s="53"/>
      <c r="GV179" s="53"/>
      <c r="GW179" s="53"/>
      <c r="GX179" s="53"/>
      <c r="GY179" s="53"/>
      <c r="GZ179" s="53"/>
      <c r="HA179" s="53"/>
      <c r="HB179" s="53"/>
      <c r="HC179" s="53"/>
      <c r="HD179" s="53"/>
      <c r="HE179" s="53"/>
      <c r="HF179" s="53"/>
      <c r="HG179" s="53"/>
      <c r="HH179" s="53"/>
      <c r="HI179" s="53"/>
      <c r="HJ179" s="53"/>
      <c r="HK179" s="53"/>
      <c r="HL179" s="53"/>
      <c r="HM179" s="53"/>
      <c r="HN179" s="53"/>
      <c r="HO179" s="53"/>
      <c r="HP179" s="53"/>
      <c r="HQ179" s="53"/>
      <c r="HR179" s="53"/>
      <c r="HS179" s="53"/>
      <c r="HT179" s="53"/>
      <c r="HU179" s="53"/>
      <c r="HV179" s="53"/>
      <c r="HW179" s="53"/>
      <c r="HX179" s="53"/>
      <c r="HY179" s="53"/>
      <c r="HZ179" s="53"/>
      <c r="IA179" s="53"/>
      <c r="IB179" s="53"/>
      <c r="IC179" s="53"/>
      <c r="ID179" s="53"/>
      <c r="IE179" s="53"/>
      <c r="IF179" s="53"/>
      <c r="IG179" s="53"/>
      <c r="IH179" s="53"/>
      <c r="II179" s="53"/>
      <c r="IJ179" s="53"/>
      <c r="IK179" s="53"/>
      <c r="IL179" s="53"/>
      <c r="IM179" s="53"/>
      <c r="IN179" s="53"/>
      <c r="IO179" s="53"/>
      <c r="IP179" s="53"/>
      <c r="IQ179" s="53"/>
      <c r="IR179" s="53"/>
      <c r="IS179" s="53"/>
      <c r="IT179" s="53"/>
      <c r="IU179" s="53"/>
      <c r="IV179" s="53"/>
      <c r="IW179" s="53"/>
      <c r="IX179" s="53"/>
      <c r="IY179" s="53"/>
      <c r="IZ179" s="53"/>
      <c r="JA179" s="53"/>
      <c r="JB179" s="53"/>
      <c r="JC179" s="53"/>
      <c r="JD179" s="53"/>
      <c r="JE179" s="53"/>
      <c r="JF179" s="53"/>
      <c r="JG179" s="53"/>
      <c r="JH179" s="53"/>
      <c r="JI179" s="53"/>
      <c r="JJ179" s="53"/>
      <c r="JK179" s="53"/>
      <c r="JL179" s="53"/>
      <c r="JM179" s="53"/>
      <c r="JN179" s="53"/>
      <c r="JO179" s="53"/>
      <c r="JP179" s="53"/>
      <c r="JQ179" s="53"/>
      <c r="JR179" s="53"/>
      <c r="JS179" s="53"/>
      <c r="JT179" s="53"/>
      <c r="JU179" s="53"/>
      <c r="JV179" s="53"/>
      <c r="JW179" s="53"/>
      <c r="JX179" s="53"/>
      <c r="JY179" s="53"/>
      <c r="JZ179" s="53"/>
      <c r="KA179" s="53"/>
      <c r="KB179" s="53"/>
      <c r="KC179" s="53"/>
      <c r="KD179" s="53"/>
      <c r="KE179" s="53"/>
      <c r="KF179" s="53"/>
      <c r="KG179" s="53"/>
      <c r="KH179" s="53"/>
      <c r="KI179" s="53"/>
      <c r="KJ179" s="53"/>
      <c r="KK179" s="53"/>
      <c r="KL179" s="53"/>
      <c r="KM179" s="53"/>
      <c r="KN179" s="53"/>
    </row>
    <row r="180" spans="1:300" s="52" customFormat="1" ht="27" hidden="1">
      <c r="A180" s="268"/>
      <c r="B180" s="269"/>
      <c r="C180" s="48" t="s">
        <v>27</v>
      </c>
      <c r="D180" s="49"/>
      <c r="E180" s="49"/>
      <c r="F180" s="49"/>
      <c r="G180" s="49"/>
      <c r="H180" s="49"/>
      <c r="I180" s="50"/>
      <c r="J180" s="50"/>
      <c r="K180" s="50"/>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c r="IU180" s="53"/>
      <c r="IV180" s="53"/>
      <c r="IW180" s="53"/>
      <c r="IX180" s="53"/>
      <c r="IY180" s="53"/>
      <c r="IZ180" s="53"/>
      <c r="JA180" s="53"/>
      <c r="JB180" s="53"/>
      <c r="JC180" s="53"/>
      <c r="JD180" s="53"/>
      <c r="JE180" s="53"/>
      <c r="JF180" s="53"/>
      <c r="JG180" s="53"/>
      <c r="JH180" s="53"/>
      <c r="JI180" s="53"/>
      <c r="JJ180" s="53"/>
      <c r="JK180" s="53"/>
      <c r="JL180" s="53"/>
      <c r="JM180" s="53"/>
      <c r="JN180" s="53"/>
      <c r="JO180" s="53"/>
      <c r="JP180" s="53"/>
      <c r="JQ180" s="53"/>
      <c r="JR180" s="53"/>
      <c r="JS180" s="53"/>
      <c r="JT180" s="53"/>
      <c r="JU180" s="53"/>
      <c r="JV180" s="53"/>
      <c r="JW180" s="53"/>
      <c r="JX180" s="53"/>
      <c r="JY180" s="53"/>
      <c r="JZ180" s="53"/>
      <c r="KA180" s="53"/>
      <c r="KB180" s="53"/>
      <c r="KC180" s="53"/>
      <c r="KD180" s="53"/>
      <c r="KE180" s="53"/>
      <c r="KF180" s="53"/>
      <c r="KG180" s="53"/>
      <c r="KH180" s="53"/>
      <c r="KI180" s="53"/>
      <c r="KJ180" s="53"/>
      <c r="KK180" s="53"/>
      <c r="KL180" s="53"/>
      <c r="KM180" s="53"/>
      <c r="KN180" s="53"/>
    </row>
    <row r="181" spans="1:300" s="52" customFormat="1" ht="45" hidden="1">
      <c r="A181" s="268"/>
      <c r="B181" s="269"/>
      <c r="C181" s="20" t="s">
        <v>28</v>
      </c>
      <c r="D181" s="49"/>
      <c r="E181" s="49"/>
      <c r="F181" s="49"/>
      <c r="G181" s="49"/>
      <c r="H181" s="49"/>
      <c r="I181" s="50"/>
      <c r="J181" s="50"/>
      <c r="K181" s="50"/>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53"/>
      <c r="HN181" s="53"/>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c r="IL181" s="53"/>
      <c r="IM181" s="53"/>
      <c r="IN181" s="53"/>
      <c r="IO181" s="53"/>
      <c r="IP181" s="53"/>
      <c r="IQ181" s="53"/>
      <c r="IR181" s="53"/>
      <c r="IS181" s="53"/>
      <c r="IT181" s="53"/>
      <c r="IU181" s="53"/>
      <c r="IV181" s="53"/>
      <c r="IW181" s="53"/>
      <c r="IX181" s="53"/>
      <c r="IY181" s="53"/>
      <c r="IZ181" s="53"/>
      <c r="JA181" s="53"/>
      <c r="JB181" s="53"/>
      <c r="JC181" s="53"/>
      <c r="JD181" s="53"/>
      <c r="JE181" s="53"/>
      <c r="JF181" s="53"/>
      <c r="JG181" s="53"/>
      <c r="JH181" s="53"/>
      <c r="JI181" s="53"/>
      <c r="JJ181" s="53"/>
      <c r="JK181" s="53"/>
      <c r="JL181" s="53"/>
      <c r="JM181" s="53"/>
      <c r="JN181" s="53"/>
      <c r="JO181" s="53"/>
      <c r="JP181" s="53"/>
      <c r="JQ181" s="53"/>
      <c r="JR181" s="53"/>
      <c r="JS181" s="53"/>
      <c r="JT181" s="53"/>
      <c r="JU181" s="53"/>
      <c r="JV181" s="53"/>
      <c r="JW181" s="53"/>
      <c r="JX181" s="53"/>
      <c r="JY181" s="53"/>
      <c r="JZ181" s="53"/>
      <c r="KA181" s="53"/>
      <c r="KB181" s="53"/>
      <c r="KC181" s="53"/>
      <c r="KD181" s="53"/>
      <c r="KE181" s="53"/>
      <c r="KF181" s="53"/>
      <c r="KG181" s="53"/>
      <c r="KH181" s="53"/>
      <c r="KI181" s="53"/>
      <c r="KJ181" s="53"/>
      <c r="KK181" s="53"/>
      <c r="KL181" s="53"/>
      <c r="KM181" s="53"/>
      <c r="KN181" s="53"/>
    </row>
    <row r="182" spans="1:300" s="52" customFormat="1" ht="15" hidden="1" customHeight="1">
      <c r="A182" s="284" t="s">
        <v>111</v>
      </c>
      <c r="B182" s="269" t="s">
        <v>101</v>
      </c>
      <c r="C182" s="48" t="s">
        <v>96</v>
      </c>
      <c r="D182" s="49">
        <f>D183+D185+D187+D188</f>
        <v>0</v>
      </c>
      <c r="E182" s="50" t="s">
        <v>97</v>
      </c>
      <c r="F182" s="49">
        <f>F183+F185+F187+F188</f>
        <v>0</v>
      </c>
      <c r="G182" s="50" t="s">
        <v>97</v>
      </c>
      <c r="H182" s="49">
        <f>H183+H185+H187+H188</f>
        <v>0</v>
      </c>
      <c r="I182" s="50" t="e">
        <f>H182/D182*100</f>
        <v>#DIV/0!</v>
      </c>
      <c r="J182" s="50" t="s">
        <v>97</v>
      </c>
      <c r="K182" s="50" t="s">
        <v>97</v>
      </c>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c r="IU182" s="53"/>
      <c r="IV182" s="53"/>
      <c r="IW182" s="53"/>
      <c r="IX182" s="53"/>
      <c r="IY182" s="53"/>
      <c r="IZ182" s="53"/>
      <c r="JA182" s="53"/>
      <c r="JB182" s="53"/>
      <c r="JC182" s="53"/>
      <c r="JD182" s="53"/>
      <c r="JE182" s="53"/>
      <c r="JF182" s="53"/>
      <c r="JG182" s="53"/>
      <c r="JH182" s="53"/>
      <c r="JI182" s="53"/>
      <c r="JJ182" s="53"/>
      <c r="JK182" s="53"/>
      <c r="JL182" s="53"/>
      <c r="JM182" s="53"/>
      <c r="JN182" s="53"/>
      <c r="JO182" s="53"/>
      <c r="JP182" s="53"/>
      <c r="JQ182" s="53"/>
      <c r="JR182" s="53"/>
      <c r="JS182" s="53"/>
      <c r="JT182" s="53"/>
      <c r="JU182" s="53"/>
      <c r="JV182" s="53"/>
      <c r="JW182" s="53"/>
      <c r="JX182" s="53"/>
      <c r="JY182" s="53"/>
      <c r="JZ182" s="53"/>
      <c r="KA182" s="53"/>
      <c r="KB182" s="53"/>
      <c r="KC182" s="53"/>
      <c r="KD182" s="53"/>
      <c r="KE182" s="53"/>
      <c r="KF182" s="53"/>
      <c r="KG182" s="53"/>
      <c r="KH182" s="53"/>
      <c r="KI182" s="53"/>
      <c r="KJ182" s="53"/>
      <c r="KK182" s="53"/>
      <c r="KL182" s="53"/>
      <c r="KM182" s="53"/>
      <c r="KN182" s="53"/>
    </row>
    <row r="183" spans="1:300" s="52" customFormat="1" hidden="1">
      <c r="A183" s="284"/>
      <c r="B183" s="269"/>
      <c r="C183" s="48" t="s">
        <v>23</v>
      </c>
      <c r="D183" s="49">
        <v>0</v>
      </c>
      <c r="E183" s="49">
        <v>0</v>
      </c>
      <c r="F183" s="49">
        <v>0</v>
      </c>
      <c r="G183" s="49">
        <v>0</v>
      </c>
      <c r="H183" s="49">
        <v>0</v>
      </c>
      <c r="I183" s="50" t="e">
        <f>H183/D183*100</f>
        <v>#DIV/0!</v>
      </c>
      <c r="J183" s="50" t="e">
        <f>G183/E183*100</f>
        <v>#DIV/0!</v>
      </c>
      <c r="K183" s="50" t="e">
        <f>G183/F183*100</f>
        <v>#DIV/0!</v>
      </c>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53"/>
      <c r="HN183" s="53"/>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c r="IL183" s="53"/>
      <c r="IM183" s="53"/>
      <c r="IN183" s="53"/>
      <c r="IO183" s="53"/>
      <c r="IP183" s="53"/>
      <c r="IQ183" s="53"/>
      <c r="IR183" s="53"/>
      <c r="IS183" s="53"/>
      <c r="IT183" s="53"/>
      <c r="IU183" s="53"/>
      <c r="IV183" s="53"/>
      <c r="IW183" s="53"/>
      <c r="IX183" s="53"/>
      <c r="IY183" s="53"/>
      <c r="IZ183" s="53"/>
      <c r="JA183" s="53"/>
      <c r="JB183" s="53"/>
      <c r="JC183" s="53"/>
      <c r="JD183" s="53"/>
      <c r="JE183" s="53"/>
      <c r="JF183" s="53"/>
      <c r="JG183" s="53"/>
      <c r="JH183" s="53"/>
      <c r="JI183" s="53"/>
      <c r="JJ183" s="53"/>
      <c r="JK183" s="53"/>
      <c r="JL183" s="53"/>
      <c r="JM183" s="53"/>
      <c r="JN183" s="53"/>
      <c r="JO183" s="53"/>
      <c r="JP183" s="53"/>
      <c r="JQ183" s="53"/>
      <c r="JR183" s="53"/>
      <c r="JS183" s="53"/>
      <c r="JT183" s="53"/>
      <c r="JU183" s="53"/>
      <c r="JV183" s="53"/>
      <c r="JW183" s="53"/>
      <c r="JX183" s="53"/>
      <c r="JY183" s="53"/>
      <c r="JZ183" s="53"/>
      <c r="KA183" s="53"/>
      <c r="KB183" s="53"/>
      <c r="KC183" s="53"/>
      <c r="KD183" s="53"/>
      <c r="KE183" s="53"/>
      <c r="KF183" s="53"/>
      <c r="KG183" s="53"/>
      <c r="KH183" s="53"/>
      <c r="KI183" s="53"/>
      <c r="KJ183" s="53"/>
      <c r="KK183" s="53"/>
      <c r="KL183" s="53"/>
      <c r="KM183" s="53"/>
      <c r="KN183" s="53"/>
    </row>
    <row r="184" spans="1:300" s="52" customFormat="1" ht="54" hidden="1">
      <c r="A184" s="284"/>
      <c r="B184" s="269"/>
      <c r="C184" s="48" t="s">
        <v>24</v>
      </c>
      <c r="D184" s="49"/>
      <c r="E184" s="49">
        <f>E183</f>
        <v>0</v>
      </c>
      <c r="F184" s="49"/>
      <c r="G184" s="49">
        <f>G183</f>
        <v>0</v>
      </c>
      <c r="H184" s="49">
        <f>H183</f>
        <v>0</v>
      </c>
      <c r="I184" s="50"/>
      <c r="J184" s="50" t="e">
        <f>G184/E184*100</f>
        <v>#DIV/0!</v>
      </c>
      <c r="K184" s="50"/>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c r="ER184" s="53"/>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53"/>
      <c r="GC184" s="53"/>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53"/>
      <c r="HN184" s="53"/>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c r="IL184" s="53"/>
      <c r="IM184" s="53"/>
      <c r="IN184" s="53"/>
      <c r="IO184" s="53"/>
      <c r="IP184" s="53"/>
      <c r="IQ184" s="53"/>
      <c r="IR184" s="53"/>
      <c r="IS184" s="53"/>
      <c r="IT184" s="53"/>
      <c r="IU184" s="53"/>
      <c r="IV184" s="53"/>
      <c r="IW184" s="53"/>
      <c r="IX184" s="53"/>
      <c r="IY184" s="53"/>
      <c r="IZ184" s="53"/>
      <c r="JA184" s="53"/>
      <c r="JB184" s="53"/>
      <c r="JC184" s="53"/>
      <c r="JD184" s="53"/>
      <c r="JE184" s="53"/>
      <c r="JF184" s="53"/>
      <c r="JG184" s="53"/>
      <c r="JH184" s="53"/>
      <c r="JI184" s="53"/>
      <c r="JJ184" s="53"/>
      <c r="JK184" s="53"/>
      <c r="JL184" s="53"/>
      <c r="JM184" s="53"/>
      <c r="JN184" s="53"/>
      <c r="JO184" s="53"/>
      <c r="JP184" s="53"/>
      <c r="JQ184" s="53"/>
      <c r="JR184" s="53"/>
      <c r="JS184" s="53"/>
      <c r="JT184" s="53"/>
      <c r="JU184" s="53"/>
      <c r="JV184" s="53"/>
      <c r="JW184" s="53"/>
      <c r="JX184" s="53"/>
      <c r="JY184" s="53"/>
      <c r="JZ184" s="53"/>
      <c r="KA184" s="53"/>
      <c r="KB184" s="53"/>
      <c r="KC184" s="53"/>
      <c r="KD184" s="53"/>
      <c r="KE184" s="53"/>
      <c r="KF184" s="53"/>
      <c r="KG184" s="53"/>
      <c r="KH184" s="53"/>
      <c r="KI184" s="53"/>
      <c r="KJ184" s="53"/>
      <c r="KK184" s="53"/>
      <c r="KL184" s="53"/>
      <c r="KM184" s="53"/>
      <c r="KN184" s="53"/>
    </row>
    <row r="185" spans="1:300" s="52" customFormat="1" ht="27" hidden="1">
      <c r="A185" s="284"/>
      <c r="B185" s="269"/>
      <c r="C185" s="48" t="s">
        <v>25</v>
      </c>
      <c r="D185" s="49">
        <v>0</v>
      </c>
      <c r="E185" s="49">
        <v>0</v>
      </c>
      <c r="F185" s="49">
        <v>0</v>
      </c>
      <c r="G185" s="49">
        <v>0</v>
      </c>
      <c r="H185" s="49">
        <v>0</v>
      </c>
      <c r="I185" s="50" t="e">
        <f>H185/D185*100</f>
        <v>#DIV/0!</v>
      </c>
      <c r="J185" s="50" t="e">
        <f>G185/E185*100</f>
        <v>#DIV/0!</v>
      </c>
      <c r="K185" s="50" t="e">
        <f>G185/F185*100</f>
        <v>#DIV/0!</v>
      </c>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53"/>
      <c r="HN185" s="53"/>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c r="IL185" s="53"/>
      <c r="IM185" s="53"/>
      <c r="IN185" s="53"/>
      <c r="IO185" s="53"/>
      <c r="IP185" s="53"/>
      <c r="IQ185" s="53"/>
      <c r="IR185" s="53"/>
      <c r="IS185" s="53"/>
      <c r="IT185" s="53"/>
      <c r="IU185" s="53"/>
      <c r="IV185" s="53"/>
      <c r="IW185" s="53"/>
      <c r="IX185" s="53"/>
      <c r="IY185" s="53"/>
      <c r="IZ185" s="53"/>
      <c r="JA185" s="53"/>
      <c r="JB185" s="53"/>
      <c r="JC185" s="53"/>
      <c r="JD185" s="53"/>
      <c r="JE185" s="53"/>
      <c r="JF185" s="53"/>
      <c r="JG185" s="53"/>
      <c r="JH185" s="53"/>
      <c r="JI185" s="53"/>
      <c r="JJ185" s="53"/>
      <c r="JK185" s="53"/>
      <c r="JL185" s="53"/>
      <c r="JM185" s="53"/>
      <c r="JN185" s="53"/>
      <c r="JO185" s="53"/>
      <c r="JP185" s="53"/>
      <c r="JQ185" s="53"/>
      <c r="JR185" s="53"/>
      <c r="JS185" s="53"/>
      <c r="JT185" s="53"/>
      <c r="JU185" s="53"/>
      <c r="JV185" s="53"/>
      <c r="JW185" s="53"/>
      <c r="JX185" s="53"/>
      <c r="JY185" s="53"/>
      <c r="JZ185" s="53"/>
      <c r="KA185" s="53"/>
      <c r="KB185" s="53"/>
      <c r="KC185" s="53"/>
      <c r="KD185" s="53"/>
      <c r="KE185" s="53"/>
      <c r="KF185" s="53"/>
      <c r="KG185" s="53"/>
      <c r="KH185" s="53"/>
      <c r="KI185" s="53"/>
      <c r="KJ185" s="53"/>
      <c r="KK185" s="53"/>
      <c r="KL185" s="53"/>
      <c r="KM185" s="53"/>
      <c r="KN185" s="53"/>
    </row>
    <row r="186" spans="1:300" s="52" customFormat="1" ht="67.5" hidden="1">
      <c r="A186" s="284"/>
      <c r="B186" s="269"/>
      <c r="C186" s="48" t="s">
        <v>26</v>
      </c>
      <c r="D186" s="49"/>
      <c r="E186" s="49">
        <f>E185</f>
        <v>0</v>
      </c>
      <c r="F186" s="49"/>
      <c r="G186" s="49">
        <f>G185</f>
        <v>0</v>
      </c>
      <c r="H186" s="49">
        <f>H185</f>
        <v>0</v>
      </c>
      <c r="I186" s="50"/>
      <c r="J186" s="50" t="e">
        <f>G186/E186*100</f>
        <v>#DIV/0!</v>
      </c>
      <c r="K186" s="50"/>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3"/>
      <c r="IR186" s="53"/>
      <c r="IS186" s="53"/>
      <c r="IT186" s="53"/>
      <c r="IU186" s="53"/>
      <c r="IV186" s="53"/>
      <c r="IW186" s="53"/>
      <c r="IX186" s="53"/>
      <c r="IY186" s="53"/>
      <c r="IZ186" s="53"/>
      <c r="JA186" s="53"/>
      <c r="JB186" s="53"/>
      <c r="JC186" s="53"/>
      <c r="JD186" s="53"/>
      <c r="JE186" s="53"/>
      <c r="JF186" s="53"/>
      <c r="JG186" s="53"/>
      <c r="JH186" s="53"/>
      <c r="JI186" s="53"/>
      <c r="JJ186" s="53"/>
      <c r="JK186" s="53"/>
      <c r="JL186" s="53"/>
      <c r="JM186" s="53"/>
      <c r="JN186" s="53"/>
      <c r="JO186" s="53"/>
      <c r="JP186" s="53"/>
      <c r="JQ186" s="53"/>
      <c r="JR186" s="53"/>
      <c r="JS186" s="53"/>
      <c r="JT186" s="53"/>
      <c r="JU186" s="53"/>
      <c r="JV186" s="53"/>
      <c r="JW186" s="53"/>
      <c r="JX186" s="53"/>
      <c r="JY186" s="53"/>
      <c r="JZ186" s="53"/>
      <c r="KA186" s="53"/>
      <c r="KB186" s="53"/>
      <c r="KC186" s="53"/>
      <c r="KD186" s="53"/>
      <c r="KE186" s="53"/>
      <c r="KF186" s="53"/>
      <c r="KG186" s="53"/>
      <c r="KH186" s="53"/>
      <c r="KI186" s="53"/>
      <c r="KJ186" s="53"/>
      <c r="KK186" s="53"/>
      <c r="KL186" s="53"/>
      <c r="KM186" s="53"/>
      <c r="KN186" s="53"/>
    </row>
    <row r="187" spans="1:300" s="52" customFormat="1" ht="27" hidden="1">
      <c r="A187" s="284"/>
      <c r="B187" s="269"/>
      <c r="C187" s="48" t="s">
        <v>27</v>
      </c>
      <c r="D187" s="49"/>
      <c r="E187" s="49"/>
      <c r="F187" s="49"/>
      <c r="G187" s="49"/>
      <c r="H187" s="49"/>
      <c r="I187" s="50"/>
      <c r="J187" s="50"/>
      <c r="K187" s="50"/>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c r="IW187" s="53"/>
      <c r="IX187" s="53"/>
      <c r="IY187" s="53"/>
      <c r="IZ187" s="53"/>
      <c r="JA187" s="53"/>
      <c r="JB187" s="53"/>
      <c r="JC187" s="53"/>
      <c r="JD187" s="53"/>
      <c r="JE187" s="53"/>
      <c r="JF187" s="53"/>
      <c r="JG187" s="53"/>
      <c r="JH187" s="53"/>
      <c r="JI187" s="53"/>
      <c r="JJ187" s="53"/>
      <c r="JK187" s="53"/>
      <c r="JL187" s="53"/>
      <c r="JM187" s="53"/>
      <c r="JN187" s="53"/>
      <c r="JO187" s="53"/>
      <c r="JP187" s="53"/>
      <c r="JQ187" s="53"/>
      <c r="JR187" s="53"/>
      <c r="JS187" s="53"/>
      <c r="JT187" s="53"/>
      <c r="JU187" s="53"/>
      <c r="JV187" s="53"/>
      <c r="JW187" s="53"/>
      <c r="JX187" s="53"/>
      <c r="JY187" s="53"/>
      <c r="JZ187" s="53"/>
      <c r="KA187" s="53"/>
      <c r="KB187" s="53"/>
      <c r="KC187" s="53"/>
      <c r="KD187" s="53"/>
      <c r="KE187" s="53"/>
      <c r="KF187" s="53"/>
      <c r="KG187" s="53"/>
      <c r="KH187" s="53"/>
      <c r="KI187" s="53"/>
      <c r="KJ187" s="53"/>
      <c r="KK187" s="53"/>
      <c r="KL187" s="53"/>
      <c r="KM187" s="53"/>
      <c r="KN187" s="53"/>
    </row>
    <row r="188" spans="1:300" s="52" customFormat="1" ht="45" hidden="1">
      <c r="A188" s="284"/>
      <c r="B188" s="269"/>
      <c r="C188" s="20" t="s">
        <v>28</v>
      </c>
      <c r="D188" s="49"/>
      <c r="E188" s="49"/>
      <c r="F188" s="49"/>
      <c r="G188" s="49"/>
      <c r="H188" s="49"/>
      <c r="I188" s="50"/>
      <c r="J188" s="50"/>
      <c r="K188" s="50"/>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c r="IW188" s="53"/>
      <c r="IX188" s="53"/>
      <c r="IY188" s="53"/>
      <c r="IZ188" s="53"/>
      <c r="JA188" s="53"/>
      <c r="JB188" s="53"/>
      <c r="JC188" s="53"/>
      <c r="JD188" s="53"/>
      <c r="JE188" s="53"/>
      <c r="JF188" s="53"/>
      <c r="JG188" s="53"/>
      <c r="JH188" s="53"/>
      <c r="JI188" s="53"/>
      <c r="JJ188" s="53"/>
      <c r="JK188" s="53"/>
      <c r="JL188" s="53"/>
      <c r="JM188" s="53"/>
      <c r="JN188" s="53"/>
      <c r="JO188" s="53"/>
      <c r="JP188" s="53"/>
      <c r="JQ188" s="53"/>
      <c r="JR188" s="53"/>
      <c r="JS188" s="53"/>
      <c r="JT188" s="53"/>
      <c r="JU188" s="53"/>
      <c r="JV188" s="53"/>
      <c r="JW188" s="53"/>
      <c r="JX188" s="53"/>
      <c r="JY188" s="53"/>
      <c r="JZ188" s="53"/>
      <c r="KA188" s="53"/>
      <c r="KB188" s="53"/>
      <c r="KC188" s="53"/>
      <c r="KD188" s="53"/>
      <c r="KE188" s="53"/>
      <c r="KF188" s="53"/>
      <c r="KG188" s="53"/>
      <c r="KH188" s="53"/>
      <c r="KI188" s="53"/>
      <c r="KJ188" s="53"/>
      <c r="KK188" s="53"/>
      <c r="KL188" s="53"/>
      <c r="KM188" s="53"/>
      <c r="KN188" s="53"/>
    </row>
    <row r="189" spans="1:300" s="52" customFormat="1" ht="15" customHeight="1">
      <c r="A189" s="268" t="s">
        <v>112</v>
      </c>
      <c r="B189" s="269" t="s">
        <v>101</v>
      </c>
      <c r="C189" s="48" t="s">
        <v>96</v>
      </c>
      <c r="D189" s="49">
        <f>D190+D192+D194+D195</f>
        <v>7942.5</v>
      </c>
      <c r="E189" s="50" t="s">
        <v>97</v>
      </c>
      <c r="F189" s="49">
        <f>F190+F192+F194+F195</f>
        <v>5615.9190000000008</v>
      </c>
      <c r="G189" s="50" t="s">
        <v>97</v>
      </c>
      <c r="H189" s="49">
        <f>H190+H192+H194+H195</f>
        <v>397.05899999999997</v>
      </c>
      <c r="I189" s="50">
        <f>H189/D189*100</f>
        <v>4.9991690273843243</v>
      </c>
      <c r="J189" s="50" t="s">
        <v>97</v>
      </c>
      <c r="K189" s="50" t="s">
        <v>97</v>
      </c>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c r="IW189" s="53"/>
      <c r="IX189" s="53"/>
      <c r="IY189" s="53"/>
      <c r="IZ189" s="53"/>
      <c r="JA189" s="53"/>
      <c r="JB189" s="53"/>
      <c r="JC189" s="53"/>
      <c r="JD189" s="53"/>
      <c r="JE189" s="53"/>
      <c r="JF189" s="53"/>
      <c r="JG189" s="53"/>
      <c r="JH189" s="53"/>
      <c r="JI189" s="53"/>
      <c r="JJ189" s="53"/>
      <c r="JK189" s="53"/>
      <c r="JL189" s="53"/>
      <c r="JM189" s="53"/>
      <c r="JN189" s="53"/>
      <c r="JO189" s="53"/>
      <c r="JP189" s="53"/>
      <c r="JQ189" s="53"/>
      <c r="JR189" s="53"/>
      <c r="JS189" s="53"/>
      <c r="JT189" s="53"/>
      <c r="JU189" s="53"/>
      <c r="JV189" s="53"/>
      <c r="JW189" s="53"/>
      <c r="JX189" s="53"/>
      <c r="JY189" s="53"/>
      <c r="JZ189" s="53"/>
      <c r="KA189" s="53"/>
      <c r="KB189" s="53"/>
      <c r="KC189" s="53"/>
      <c r="KD189" s="53"/>
      <c r="KE189" s="53"/>
      <c r="KF189" s="53"/>
      <c r="KG189" s="53"/>
      <c r="KH189" s="53"/>
      <c r="KI189" s="53"/>
      <c r="KJ189" s="53"/>
      <c r="KK189" s="53"/>
      <c r="KL189" s="53"/>
      <c r="KM189" s="53"/>
      <c r="KN189" s="53"/>
    </row>
    <row r="190" spans="1:300" s="52" customFormat="1">
      <c r="A190" s="268"/>
      <c r="B190" s="269"/>
      <c r="C190" s="48" t="s">
        <v>23</v>
      </c>
      <c r="D190" s="49">
        <f>D197+D204</f>
        <v>112.3</v>
      </c>
      <c r="E190" s="49">
        <f>E197+E204</f>
        <v>112.3</v>
      </c>
      <c r="F190" s="49">
        <f>F197+F204</f>
        <v>112.319</v>
      </c>
      <c r="G190" s="49">
        <f>G197+G204</f>
        <v>3.5148700000000002</v>
      </c>
      <c r="H190" s="49">
        <f>H197+H204</f>
        <v>7.9412200000000004</v>
      </c>
      <c r="I190" s="50">
        <f>H190/D190*100</f>
        <v>7.0714336598397152</v>
      </c>
      <c r="J190" s="50">
        <f>G190/E190*100</f>
        <v>3.129893143365984</v>
      </c>
      <c r="K190" s="50">
        <f>G190/F190*100</f>
        <v>3.1293636873547666</v>
      </c>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c r="IW190" s="53"/>
      <c r="IX190" s="53"/>
      <c r="IY190" s="53"/>
      <c r="IZ190" s="53"/>
      <c r="JA190" s="53"/>
      <c r="JB190" s="53"/>
      <c r="JC190" s="53"/>
      <c r="JD190" s="53"/>
      <c r="JE190" s="53"/>
      <c r="JF190" s="53"/>
      <c r="JG190" s="53"/>
      <c r="JH190" s="53"/>
      <c r="JI190" s="53"/>
      <c r="JJ190" s="53"/>
      <c r="JK190" s="53"/>
      <c r="JL190" s="53"/>
      <c r="JM190" s="53"/>
      <c r="JN190" s="53"/>
      <c r="JO190" s="53"/>
      <c r="JP190" s="53"/>
      <c r="JQ190" s="53"/>
      <c r="JR190" s="53"/>
      <c r="JS190" s="53"/>
      <c r="JT190" s="53"/>
      <c r="JU190" s="53"/>
      <c r="JV190" s="53"/>
      <c r="JW190" s="53"/>
      <c r="JX190" s="53"/>
      <c r="JY190" s="53"/>
      <c r="JZ190" s="53"/>
      <c r="KA190" s="53"/>
      <c r="KB190" s="53"/>
      <c r="KC190" s="53"/>
      <c r="KD190" s="53"/>
      <c r="KE190" s="53"/>
      <c r="KF190" s="53"/>
      <c r="KG190" s="53"/>
      <c r="KH190" s="53"/>
      <c r="KI190" s="53"/>
      <c r="KJ190" s="53"/>
      <c r="KK190" s="53"/>
      <c r="KL190" s="53"/>
      <c r="KM190" s="53"/>
      <c r="KN190" s="53"/>
    </row>
    <row r="191" spans="1:300" s="52" customFormat="1" ht="54">
      <c r="A191" s="268"/>
      <c r="B191" s="269"/>
      <c r="C191" s="48" t="s">
        <v>24</v>
      </c>
      <c r="D191" s="49"/>
      <c r="E191" s="49">
        <f>E190</f>
        <v>112.3</v>
      </c>
      <c r="F191" s="49"/>
      <c r="G191" s="49">
        <f>G190</f>
        <v>3.5148700000000002</v>
      </c>
      <c r="H191" s="49">
        <f>H190</f>
        <v>7.9412200000000004</v>
      </c>
      <c r="I191" s="50"/>
      <c r="J191" s="50">
        <f>G191/E191*100</f>
        <v>3.129893143365984</v>
      </c>
      <c r="K191" s="50"/>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c r="IW191" s="53"/>
      <c r="IX191" s="53"/>
      <c r="IY191" s="53"/>
      <c r="IZ191" s="53"/>
      <c r="JA191" s="53"/>
      <c r="JB191" s="53"/>
      <c r="JC191" s="53"/>
      <c r="JD191" s="53"/>
      <c r="JE191" s="53"/>
      <c r="JF191" s="53"/>
      <c r="JG191" s="53"/>
      <c r="JH191" s="53"/>
      <c r="JI191" s="53"/>
      <c r="JJ191" s="53"/>
      <c r="JK191" s="53"/>
      <c r="JL191" s="53"/>
      <c r="JM191" s="53"/>
      <c r="JN191" s="53"/>
      <c r="JO191" s="53"/>
      <c r="JP191" s="53"/>
      <c r="JQ191" s="53"/>
      <c r="JR191" s="53"/>
      <c r="JS191" s="53"/>
      <c r="JT191" s="53"/>
      <c r="JU191" s="53"/>
      <c r="JV191" s="53"/>
      <c r="JW191" s="53"/>
      <c r="JX191" s="53"/>
      <c r="JY191" s="53"/>
      <c r="JZ191" s="53"/>
      <c r="KA191" s="53"/>
      <c r="KB191" s="53"/>
      <c r="KC191" s="53"/>
      <c r="KD191" s="53"/>
      <c r="KE191" s="53"/>
      <c r="KF191" s="53"/>
      <c r="KG191" s="53"/>
      <c r="KH191" s="53"/>
      <c r="KI191" s="53"/>
      <c r="KJ191" s="53"/>
      <c r="KK191" s="53"/>
      <c r="KL191" s="53"/>
      <c r="KM191" s="53"/>
      <c r="KN191" s="53"/>
    </row>
    <row r="192" spans="1:300" s="52" customFormat="1" ht="27">
      <c r="A192" s="268"/>
      <c r="B192" s="269"/>
      <c r="C192" s="48" t="s">
        <v>25</v>
      </c>
      <c r="D192" s="49">
        <f>D199+D206</f>
        <v>5503.6</v>
      </c>
      <c r="E192" s="49">
        <f>E199+E206</f>
        <v>5503.6</v>
      </c>
      <c r="F192" s="49">
        <f>F199+F206</f>
        <v>5503.6</v>
      </c>
      <c r="G192" s="49">
        <f>G199+G206</f>
        <v>172.22783000000001</v>
      </c>
      <c r="H192" s="49">
        <f>H199+H206</f>
        <v>389.11777999999998</v>
      </c>
      <c r="I192" s="50">
        <f>H192/D192*100</f>
        <v>7.0702409332073541</v>
      </c>
      <c r="J192" s="50">
        <f>G192/E192*100</f>
        <v>3.1293667781088739</v>
      </c>
      <c r="K192" s="50">
        <f>G192/F192*100</f>
        <v>3.1293667781088739</v>
      </c>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c r="IW192" s="53"/>
      <c r="IX192" s="53"/>
      <c r="IY192" s="53"/>
      <c r="IZ192" s="53"/>
      <c r="JA192" s="53"/>
      <c r="JB192" s="53"/>
      <c r="JC192" s="53"/>
      <c r="JD192" s="53"/>
      <c r="JE192" s="53"/>
      <c r="JF192" s="53"/>
      <c r="JG192" s="53"/>
      <c r="JH192" s="53"/>
      <c r="JI192" s="53"/>
      <c r="JJ192" s="53"/>
      <c r="JK192" s="53"/>
      <c r="JL192" s="53"/>
      <c r="JM192" s="53"/>
      <c r="JN192" s="53"/>
      <c r="JO192" s="53"/>
      <c r="JP192" s="53"/>
      <c r="JQ192" s="53"/>
      <c r="JR192" s="53"/>
      <c r="JS192" s="53"/>
      <c r="JT192" s="53"/>
      <c r="JU192" s="53"/>
      <c r="JV192" s="53"/>
      <c r="JW192" s="53"/>
      <c r="JX192" s="53"/>
      <c r="JY192" s="53"/>
      <c r="JZ192" s="53"/>
      <c r="KA192" s="53"/>
      <c r="KB192" s="53"/>
      <c r="KC192" s="53"/>
      <c r="KD192" s="53"/>
      <c r="KE192" s="53"/>
      <c r="KF192" s="53"/>
      <c r="KG192" s="53"/>
      <c r="KH192" s="53"/>
      <c r="KI192" s="53"/>
      <c r="KJ192" s="53"/>
      <c r="KK192" s="53"/>
      <c r="KL192" s="53"/>
      <c r="KM192" s="53"/>
      <c r="KN192" s="53"/>
    </row>
    <row r="193" spans="1:300" s="52" customFormat="1" ht="67.5">
      <c r="A193" s="268"/>
      <c r="B193" s="269"/>
      <c r="C193" s="48" t="s">
        <v>26</v>
      </c>
      <c r="D193" s="49"/>
      <c r="E193" s="49">
        <f>E192</f>
        <v>5503.6</v>
      </c>
      <c r="F193" s="49"/>
      <c r="G193" s="49">
        <f>G192</f>
        <v>172.22783000000001</v>
      </c>
      <c r="H193" s="49">
        <f>H192</f>
        <v>389.11777999999998</v>
      </c>
      <c r="I193" s="50"/>
      <c r="J193" s="50">
        <f>G193/E193*100</f>
        <v>3.1293667781088739</v>
      </c>
      <c r="K193" s="50"/>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c r="JN193" s="53"/>
      <c r="JO193" s="53"/>
      <c r="JP193" s="53"/>
      <c r="JQ193" s="53"/>
      <c r="JR193" s="53"/>
      <c r="JS193" s="53"/>
      <c r="JT193" s="53"/>
      <c r="JU193" s="53"/>
      <c r="JV193" s="53"/>
      <c r="JW193" s="53"/>
      <c r="JX193" s="53"/>
      <c r="JY193" s="53"/>
      <c r="JZ193" s="53"/>
      <c r="KA193" s="53"/>
      <c r="KB193" s="53"/>
      <c r="KC193" s="53"/>
      <c r="KD193" s="53"/>
      <c r="KE193" s="53"/>
      <c r="KF193" s="53"/>
      <c r="KG193" s="53"/>
      <c r="KH193" s="53"/>
      <c r="KI193" s="53"/>
      <c r="KJ193" s="53"/>
      <c r="KK193" s="53"/>
      <c r="KL193" s="53"/>
      <c r="KM193" s="53"/>
      <c r="KN193" s="53"/>
    </row>
    <row r="194" spans="1:300" s="52" customFormat="1" ht="27">
      <c r="A194" s="268"/>
      <c r="B194" s="269"/>
      <c r="C194" s="48" t="s">
        <v>27</v>
      </c>
      <c r="D194" s="49"/>
      <c r="E194" s="49"/>
      <c r="F194" s="49"/>
      <c r="G194" s="49"/>
      <c r="H194" s="49"/>
      <c r="I194" s="50"/>
      <c r="J194" s="50"/>
      <c r="K194" s="50"/>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c r="IW194" s="53"/>
      <c r="IX194" s="53"/>
      <c r="IY194" s="53"/>
      <c r="IZ194" s="53"/>
      <c r="JA194" s="53"/>
      <c r="JB194" s="53"/>
      <c r="JC194" s="53"/>
      <c r="JD194" s="53"/>
      <c r="JE194" s="53"/>
      <c r="JF194" s="53"/>
      <c r="JG194" s="53"/>
      <c r="JH194" s="53"/>
      <c r="JI194" s="53"/>
      <c r="JJ194" s="53"/>
      <c r="JK194" s="53"/>
      <c r="JL194" s="53"/>
      <c r="JM194" s="53"/>
      <c r="JN194" s="53"/>
      <c r="JO194" s="53"/>
      <c r="JP194" s="53"/>
      <c r="JQ194" s="53"/>
      <c r="JR194" s="53"/>
      <c r="JS194" s="53"/>
      <c r="JT194" s="53"/>
      <c r="JU194" s="53"/>
      <c r="JV194" s="53"/>
      <c r="JW194" s="53"/>
      <c r="JX194" s="53"/>
      <c r="JY194" s="53"/>
      <c r="JZ194" s="53"/>
      <c r="KA194" s="53"/>
      <c r="KB194" s="53"/>
      <c r="KC194" s="53"/>
      <c r="KD194" s="53"/>
      <c r="KE194" s="53"/>
      <c r="KF194" s="53"/>
      <c r="KG194" s="53"/>
      <c r="KH194" s="53"/>
      <c r="KI194" s="53"/>
      <c r="KJ194" s="53"/>
      <c r="KK194" s="53"/>
      <c r="KL194" s="53"/>
      <c r="KM194" s="53"/>
      <c r="KN194" s="53"/>
    </row>
    <row r="195" spans="1:300" s="52" customFormat="1" ht="45">
      <c r="A195" s="268"/>
      <c r="B195" s="269"/>
      <c r="C195" s="20" t="s">
        <v>28</v>
      </c>
      <c r="D195" s="49">
        <f>D202+D209</f>
        <v>2326.6</v>
      </c>
      <c r="E195" s="49"/>
      <c r="F195" s="49"/>
      <c r="G195" s="49"/>
      <c r="H195" s="49">
        <f>H202+H209</f>
        <v>0</v>
      </c>
      <c r="I195" s="50">
        <f>H195/D195*100</f>
        <v>0</v>
      </c>
      <c r="J195" s="50"/>
      <c r="K195" s="50"/>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c r="IW195" s="53"/>
      <c r="IX195" s="53"/>
      <c r="IY195" s="53"/>
      <c r="IZ195" s="53"/>
      <c r="JA195" s="53"/>
      <c r="JB195" s="53"/>
      <c r="JC195" s="53"/>
      <c r="JD195" s="53"/>
      <c r="JE195" s="53"/>
      <c r="JF195" s="53"/>
      <c r="JG195" s="53"/>
      <c r="JH195" s="53"/>
      <c r="JI195" s="53"/>
      <c r="JJ195" s="53"/>
      <c r="JK195" s="53"/>
      <c r="JL195" s="53"/>
      <c r="JM195" s="53"/>
      <c r="JN195" s="53"/>
      <c r="JO195" s="53"/>
      <c r="JP195" s="53"/>
      <c r="JQ195" s="53"/>
      <c r="JR195" s="53"/>
      <c r="JS195" s="53"/>
      <c r="JT195" s="53"/>
      <c r="JU195" s="53"/>
      <c r="JV195" s="53"/>
      <c r="JW195" s="53"/>
      <c r="JX195" s="53"/>
      <c r="JY195" s="53"/>
      <c r="JZ195" s="53"/>
      <c r="KA195" s="53"/>
      <c r="KB195" s="53"/>
      <c r="KC195" s="53"/>
      <c r="KD195" s="53"/>
      <c r="KE195" s="53"/>
      <c r="KF195" s="53"/>
      <c r="KG195" s="53"/>
      <c r="KH195" s="53"/>
      <c r="KI195" s="53"/>
      <c r="KJ195" s="53"/>
      <c r="KK195" s="53"/>
      <c r="KL195" s="53"/>
      <c r="KM195" s="53"/>
      <c r="KN195" s="53"/>
    </row>
    <row r="196" spans="1:300" s="52" customFormat="1" ht="15" customHeight="1">
      <c r="A196" s="283" t="s">
        <v>113</v>
      </c>
      <c r="B196" s="269" t="s">
        <v>101</v>
      </c>
      <c r="C196" s="48" t="s">
        <v>96</v>
      </c>
      <c r="D196" s="49">
        <f>D197+D199+D201+D202</f>
        <v>7942.5</v>
      </c>
      <c r="E196" s="50" t="s">
        <v>97</v>
      </c>
      <c r="F196" s="49">
        <f>F197+F199+F201+F202</f>
        <v>5615.9190000000008</v>
      </c>
      <c r="G196" s="50" t="s">
        <v>97</v>
      </c>
      <c r="H196" s="49">
        <f>H197+H199+H201+H202</f>
        <v>397.05899999999997</v>
      </c>
      <c r="I196" s="50">
        <f>H196/D196*100</f>
        <v>4.9991690273843243</v>
      </c>
      <c r="J196" s="50" t="s">
        <v>97</v>
      </c>
      <c r="K196" s="50" t="s">
        <v>97</v>
      </c>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c r="IW196" s="53"/>
      <c r="IX196" s="53"/>
      <c r="IY196" s="53"/>
      <c r="IZ196" s="53"/>
      <c r="JA196" s="53"/>
      <c r="JB196" s="53"/>
      <c r="JC196" s="53"/>
      <c r="JD196" s="53"/>
      <c r="JE196" s="53"/>
      <c r="JF196" s="53"/>
      <c r="JG196" s="53"/>
      <c r="JH196" s="53"/>
      <c r="JI196" s="53"/>
      <c r="JJ196" s="53"/>
      <c r="JK196" s="53"/>
      <c r="JL196" s="53"/>
      <c r="JM196" s="53"/>
      <c r="JN196" s="53"/>
      <c r="JO196" s="53"/>
      <c r="JP196" s="53"/>
      <c r="JQ196" s="53"/>
      <c r="JR196" s="53"/>
      <c r="JS196" s="53"/>
      <c r="JT196" s="53"/>
      <c r="JU196" s="53"/>
      <c r="JV196" s="53"/>
      <c r="JW196" s="53"/>
      <c r="JX196" s="53"/>
      <c r="JY196" s="53"/>
      <c r="JZ196" s="53"/>
      <c r="KA196" s="53"/>
      <c r="KB196" s="53"/>
      <c r="KC196" s="53"/>
      <c r="KD196" s="53"/>
      <c r="KE196" s="53"/>
      <c r="KF196" s="53"/>
      <c r="KG196" s="53"/>
      <c r="KH196" s="53"/>
      <c r="KI196" s="53"/>
      <c r="KJ196" s="53"/>
      <c r="KK196" s="53"/>
      <c r="KL196" s="53"/>
      <c r="KM196" s="53"/>
      <c r="KN196" s="53"/>
    </row>
    <row r="197" spans="1:300" s="52" customFormat="1">
      <c r="A197" s="283"/>
      <c r="B197" s="269"/>
      <c r="C197" s="48" t="s">
        <v>23</v>
      </c>
      <c r="D197" s="49">
        <v>112.3</v>
      </c>
      <c r="E197" s="49">
        <v>112.3</v>
      </c>
      <c r="F197" s="49">
        <v>112.319</v>
      </c>
      <c r="G197" s="49">
        <v>3.5148700000000002</v>
      </c>
      <c r="H197" s="49">
        <v>7.9412200000000004</v>
      </c>
      <c r="I197" s="50">
        <f>H197/D197*100</f>
        <v>7.0714336598397152</v>
      </c>
      <c r="J197" s="50">
        <f>G197/E197*100</f>
        <v>3.129893143365984</v>
      </c>
      <c r="K197" s="50">
        <f>G197/F197*100</f>
        <v>3.1293636873547666</v>
      </c>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c r="IW197" s="53"/>
      <c r="IX197" s="53"/>
      <c r="IY197" s="53"/>
      <c r="IZ197" s="53"/>
      <c r="JA197" s="53"/>
      <c r="JB197" s="53"/>
      <c r="JC197" s="53"/>
      <c r="JD197" s="53"/>
      <c r="JE197" s="53"/>
      <c r="JF197" s="53"/>
      <c r="JG197" s="53"/>
      <c r="JH197" s="53"/>
      <c r="JI197" s="53"/>
      <c r="JJ197" s="53"/>
      <c r="JK197" s="53"/>
      <c r="JL197" s="53"/>
      <c r="JM197" s="53"/>
      <c r="JN197" s="53"/>
      <c r="JO197" s="53"/>
      <c r="JP197" s="53"/>
      <c r="JQ197" s="53"/>
      <c r="JR197" s="53"/>
      <c r="JS197" s="53"/>
      <c r="JT197" s="53"/>
      <c r="JU197" s="53"/>
      <c r="JV197" s="53"/>
      <c r="JW197" s="53"/>
      <c r="JX197" s="53"/>
      <c r="JY197" s="53"/>
      <c r="JZ197" s="53"/>
      <c r="KA197" s="53"/>
      <c r="KB197" s="53"/>
      <c r="KC197" s="53"/>
      <c r="KD197" s="53"/>
      <c r="KE197" s="53"/>
      <c r="KF197" s="53"/>
      <c r="KG197" s="53"/>
      <c r="KH197" s="53"/>
      <c r="KI197" s="53"/>
      <c r="KJ197" s="53"/>
      <c r="KK197" s="53"/>
      <c r="KL197" s="53"/>
      <c r="KM197" s="53"/>
      <c r="KN197" s="53"/>
    </row>
    <row r="198" spans="1:300" s="52" customFormat="1" ht="54">
      <c r="A198" s="283"/>
      <c r="B198" s="269"/>
      <c r="C198" s="48" t="s">
        <v>24</v>
      </c>
      <c r="D198" s="49"/>
      <c r="E198" s="49">
        <f>E197</f>
        <v>112.3</v>
      </c>
      <c r="F198" s="49"/>
      <c r="G198" s="49">
        <f>G197</f>
        <v>3.5148700000000002</v>
      </c>
      <c r="H198" s="49">
        <f>H197</f>
        <v>7.9412200000000004</v>
      </c>
      <c r="I198" s="50"/>
      <c r="J198" s="50">
        <f>G198/E198*100</f>
        <v>3.129893143365984</v>
      </c>
      <c r="K198" s="50"/>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c r="IW198" s="53"/>
      <c r="IX198" s="53"/>
      <c r="IY198" s="53"/>
      <c r="IZ198" s="53"/>
      <c r="JA198" s="53"/>
      <c r="JB198" s="53"/>
      <c r="JC198" s="53"/>
      <c r="JD198" s="53"/>
      <c r="JE198" s="53"/>
      <c r="JF198" s="53"/>
      <c r="JG198" s="53"/>
      <c r="JH198" s="53"/>
      <c r="JI198" s="53"/>
      <c r="JJ198" s="53"/>
      <c r="JK198" s="53"/>
      <c r="JL198" s="53"/>
      <c r="JM198" s="53"/>
      <c r="JN198" s="53"/>
      <c r="JO198" s="53"/>
      <c r="JP198" s="53"/>
      <c r="JQ198" s="53"/>
      <c r="JR198" s="53"/>
      <c r="JS198" s="53"/>
      <c r="JT198" s="53"/>
      <c r="JU198" s="53"/>
      <c r="JV198" s="53"/>
      <c r="JW198" s="53"/>
      <c r="JX198" s="53"/>
      <c r="JY198" s="53"/>
      <c r="JZ198" s="53"/>
      <c r="KA198" s="53"/>
      <c r="KB198" s="53"/>
      <c r="KC198" s="53"/>
      <c r="KD198" s="53"/>
      <c r="KE198" s="53"/>
      <c r="KF198" s="53"/>
      <c r="KG198" s="53"/>
      <c r="KH198" s="53"/>
      <c r="KI198" s="53"/>
      <c r="KJ198" s="53"/>
      <c r="KK198" s="53"/>
      <c r="KL198" s="53"/>
      <c r="KM198" s="53"/>
      <c r="KN198" s="53"/>
    </row>
    <row r="199" spans="1:300" s="52" customFormat="1" ht="27">
      <c r="A199" s="283"/>
      <c r="B199" s="269"/>
      <c r="C199" s="48" t="s">
        <v>25</v>
      </c>
      <c r="D199" s="49">
        <v>5503.6</v>
      </c>
      <c r="E199" s="49">
        <v>5503.6</v>
      </c>
      <c r="F199" s="49">
        <v>5503.6</v>
      </c>
      <c r="G199" s="49">
        <v>172.22783000000001</v>
      </c>
      <c r="H199" s="49">
        <v>389.11777999999998</v>
      </c>
      <c r="I199" s="50">
        <f>H199/D199*100</f>
        <v>7.0702409332073541</v>
      </c>
      <c r="J199" s="50">
        <f>G199/E199*100</f>
        <v>3.1293667781088739</v>
      </c>
      <c r="K199" s="50">
        <f>G199/F199*100</f>
        <v>3.1293667781088739</v>
      </c>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c r="IW199" s="53"/>
      <c r="IX199" s="53"/>
      <c r="IY199" s="53"/>
      <c r="IZ199" s="53"/>
      <c r="JA199" s="53"/>
      <c r="JB199" s="53"/>
      <c r="JC199" s="53"/>
      <c r="JD199" s="53"/>
      <c r="JE199" s="53"/>
      <c r="JF199" s="53"/>
      <c r="JG199" s="53"/>
      <c r="JH199" s="53"/>
      <c r="JI199" s="53"/>
      <c r="JJ199" s="53"/>
      <c r="JK199" s="53"/>
      <c r="JL199" s="53"/>
      <c r="JM199" s="53"/>
      <c r="JN199" s="53"/>
      <c r="JO199" s="53"/>
      <c r="JP199" s="53"/>
      <c r="JQ199" s="53"/>
      <c r="JR199" s="53"/>
      <c r="JS199" s="53"/>
      <c r="JT199" s="53"/>
      <c r="JU199" s="53"/>
      <c r="JV199" s="53"/>
      <c r="JW199" s="53"/>
      <c r="JX199" s="53"/>
      <c r="JY199" s="53"/>
      <c r="JZ199" s="53"/>
      <c r="KA199" s="53"/>
      <c r="KB199" s="53"/>
      <c r="KC199" s="53"/>
      <c r="KD199" s="53"/>
      <c r="KE199" s="53"/>
      <c r="KF199" s="53"/>
      <c r="KG199" s="53"/>
      <c r="KH199" s="53"/>
      <c r="KI199" s="53"/>
      <c r="KJ199" s="53"/>
      <c r="KK199" s="53"/>
      <c r="KL199" s="53"/>
      <c r="KM199" s="53"/>
      <c r="KN199" s="53"/>
    </row>
    <row r="200" spans="1:300" s="52" customFormat="1" ht="67.5">
      <c r="A200" s="283"/>
      <c r="B200" s="269"/>
      <c r="C200" s="48" t="s">
        <v>26</v>
      </c>
      <c r="D200" s="49"/>
      <c r="E200" s="49">
        <f>E199</f>
        <v>5503.6</v>
      </c>
      <c r="F200" s="49"/>
      <c r="G200" s="49">
        <f>G199</f>
        <v>172.22783000000001</v>
      </c>
      <c r="H200" s="49">
        <f>H199</f>
        <v>389.11777999999998</v>
      </c>
      <c r="I200" s="50"/>
      <c r="J200" s="50">
        <f>G200/E200*100</f>
        <v>3.1293667781088739</v>
      </c>
      <c r="K200" s="50"/>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c r="ER200" s="53"/>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53"/>
      <c r="HN200" s="53"/>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c r="IL200" s="53"/>
      <c r="IM200" s="53"/>
      <c r="IN200" s="53"/>
      <c r="IO200" s="53"/>
      <c r="IP200" s="53"/>
      <c r="IQ200" s="53"/>
      <c r="IR200" s="53"/>
      <c r="IS200" s="53"/>
      <c r="IT200" s="53"/>
      <c r="IU200" s="53"/>
      <c r="IV200" s="53"/>
      <c r="IW200" s="53"/>
      <c r="IX200" s="53"/>
      <c r="IY200" s="53"/>
      <c r="IZ200" s="53"/>
      <c r="JA200" s="53"/>
      <c r="JB200" s="53"/>
      <c r="JC200" s="53"/>
      <c r="JD200" s="53"/>
      <c r="JE200" s="53"/>
      <c r="JF200" s="53"/>
      <c r="JG200" s="53"/>
      <c r="JH200" s="53"/>
      <c r="JI200" s="53"/>
      <c r="JJ200" s="53"/>
      <c r="JK200" s="53"/>
      <c r="JL200" s="53"/>
      <c r="JM200" s="53"/>
      <c r="JN200" s="53"/>
      <c r="JO200" s="53"/>
      <c r="JP200" s="53"/>
      <c r="JQ200" s="53"/>
      <c r="JR200" s="53"/>
      <c r="JS200" s="53"/>
      <c r="JT200" s="53"/>
      <c r="JU200" s="53"/>
      <c r="JV200" s="53"/>
      <c r="JW200" s="53"/>
      <c r="JX200" s="53"/>
      <c r="JY200" s="53"/>
      <c r="JZ200" s="53"/>
      <c r="KA200" s="53"/>
      <c r="KB200" s="53"/>
      <c r="KC200" s="53"/>
      <c r="KD200" s="53"/>
      <c r="KE200" s="53"/>
      <c r="KF200" s="53"/>
      <c r="KG200" s="53"/>
      <c r="KH200" s="53"/>
      <c r="KI200" s="53"/>
      <c r="KJ200" s="53"/>
      <c r="KK200" s="53"/>
      <c r="KL200" s="53"/>
      <c r="KM200" s="53"/>
      <c r="KN200" s="53"/>
    </row>
    <row r="201" spans="1:300" s="52" customFormat="1" ht="27">
      <c r="A201" s="283"/>
      <c r="B201" s="269"/>
      <c r="C201" s="48" t="s">
        <v>27</v>
      </c>
      <c r="D201" s="49"/>
      <c r="E201" s="49"/>
      <c r="F201" s="49"/>
      <c r="G201" s="49"/>
      <c r="H201" s="49"/>
      <c r="I201" s="50"/>
      <c r="J201" s="50"/>
      <c r="K201" s="50"/>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53"/>
      <c r="ER201" s="53"/>
      <c r="ES201" s="53"/>
      <c r="ET201" s="53"/>
      <c r="EU201" s="53"/>
      <c r="EV201" s="53"/>
      <c r="EW201" s="53"/>
      <c r="EX201" s="53"/>
      <c r="EY201" s="53"/>
      <c r="EZ201" s="53"/>
      <c r="FA201" s="53"/>
      <c r="FB201" s="53"/>
      <c r="FC201" s="53"/>
      <c r="FD201" s="53"/>
      <c r="FE201" s="53"/>
      <c r="FF201" s="53"/>
      <c r="FG201" s="53"/>
      <c r="FH201" s="53"/>
      <c r="FI201" s="53"/>
      <c r="FJ201" s="53"/>
      <c r="FK201" s="53"/>
      <c r="FL201" s="53"/>
      <c r="FM201" s="53"/>
      <c r="FN201" s="53"/>
      <c r="FO201" s="53"/>
      <c r="FP201" s="53"/>
      <c r="FQ201" s="53"/>
      <c r="FR201" s="53"/>
      <c r="FS201" s="53"/>
      <c r="FT201" s="53"/>
      <c r="FU201" s="53"/>
      <c r="FV201" s="53"/>
      <c r="FW201" s="53"/>
      <c r="FX201" s="53"/>
      <c r="FY201" s="53"/>
      <c r="FZ201" s="53"/>
      <c r="GA201" s="53"/>
      <c r="GB201" s="53"/>
      <c r="GC201" s="53"/>
      <c r="GD201" s="53"/>
      <c r="GE201" s="53"/>
      <c r="GF201" s="53"/>
      <c r="GG201" s="53"/>
      <c r="GH201" s="53"/>
      <c r="GI201" s="53"/>
      <c r="GJ201" s="53"/>
      <c r="GK201" s="53"/>
      <c r="GL201" s="53"/>
      <c r="GM201" s="53"/>
      <c r="GN201" s="53"/>
      <c r="GO201" s="53"/>
      <c r="GP201" s="53"/>
      <c r="GQ201" s="53"/>
      <c r="GR201" s="53"/>
      <c r="GS201" s="53"/>
      <c r="GT201" s="53"/>
      <c r="GU201" s="53"/>
      <c r="GV201" s="53"/>
      <c r="GW201" s="53"/>
      <c r="GX201" s="53"/>
      <c r="GY201" s="53"/>
      <c r="GZ201" s="53"/>
      <c r="HA201" s="53"/>
      <c r="HB201" s="53"/>
      <c r="HC201" s="53"/>
      <c r="HD201" s="53"/>
      <c r="HE201" s="53"/>
      <c r="HF201" s="53"/>
      <c r="HG201" s="53"/>
      <c r="HH201" s="53"/>
      <c r="HI201" s="53"/>
      <c r="HJ201" s="53"/>
      <c r="HK201" s="53"/>
      <c r="HL201" s="53"/>
      <c r="HM201" s="53"/>
      <c r="HN201" s="53"/>
      <c r="HO201" s="53"/>
      <c r="HP201" s="53"/>
      <c r="HQ201" s="53"/>
      <c r="HR201" s="53"/>
      <c r="HS201" s="53"/>
      <c r="HT201" s="53"/>
      <c r="HU201" s="53"/>
      <c r="HV201" s="53"/>
      <c r="HW201" s="53"/>
      <c r="HX201" s="53"/>
      <c r="HY201" s="53"/>
      <c r="HZ201" s="53"/>
      <c r="IA201" s="53"/>
      <c r="IB201" s="53"/>
      <c r="IC201" s="53"/>
      <c r="ID201" s="53"/>
      <c r="IE201" s="53"/>
      <c r="IF201" s="53"/>
      <c r="IG201" s="53"/>
      <c r="IH201" s="53"/>
      <c r="II201" s="53"/>
      <c r="IJ201" s="53"/>
      <c r="IK201" s="53"/>
      <c r="IL201" s="53"/>
      <c r="IM201" s="53"/>
      <c r="IN201" s="53"/>
      <c r="IO201" s="53"/>
      <c r="IP201" s="53"/>
      <c r="IQ201" s="53"/>
      <c r="IR201" s="53"/>
      <c r="IS201" s="53"/>
      <c r="IT201" s="53"/>
      <c r="IU201" s="53"/>
      <c r="IV201" s="53"/>
      <c r="IW201" s="53"/>
      <c r="IX201" s="53"/>
      <c r="IY201" s="53"/>
      <c r="IZ201" s="53"/>
      <c r="JA201" s="53"/>
      <c r="JB201" s="53"/>
      <c r="JC201" s="53"/>
      <c r="JD201" s="53"/>
      <c r="JE201" s="53"/>
      <c r="JF201" s="53"/>
      <c r="JG201" s="53"/>
      <c r="JH201" s="53"/>
      <c r="JI201" s="53"/>
      <c r="JJ201" s="53"/>
      <c r="JK201" s="53"/>
      <c r="JL201" s="53"/>
      <c r="JM201" s="53"/>
      <c r="JN201" s="53"/>
      <c r="JO201" s="53"/>
      <c r="JP201" s="53"/>
      <c r="JQ201" s="53"/>
      <c r="JR201" s="53"/>
      <c r="JS201" s="53"/>
      <c r="JT201" s="53"/>
      <c r="JU201" s="53"/>
      <c r="JV201" s="53"/>
      <c r="JW201" s="53"/>
      <c r="JX201" s="53"/>
      <c r="JY201" s="53"/>
      <c r="JZ201" s="53"/>
      <c r="KA201" s="53"/>
      <c r="KB201" s="53"/>
      <c r="KC201" s="53"/>
      <c r="KD201" s="53"/>
      <c r="KE201" s="53"/>
      <c r="KF201" s="53"/>
      <c r="KG201" s="53"/>
      <c r="KH201" s="53"/>
      <c r="KI201" s="53"/>
      <c r="KJ201" s="53"/>
      <c r="KK201" s="53"/>
      <c r="KL201" s="53"/>
      <c r="KM201" s="53"/>
      <c r="KN201" s="53"/>
    </row>
    <row r="202" spans="1:300" s="52" customFormat="1" ht="45">
      <c r="A202" s="283"/>
      <c r="B202" s="269"/>
      <c r="C202" s="20" t="s">
        <v>28</v>
      </c>
      <c r="D202" s="49">
        <v>2326.6</v>
      </c>
      <c r="E202" s="49"/>
      <c r="F202" s="49"/>
      <c r="G202" s="49"/>
      <c r="H202" s="54">
        <v>0</v>
      </c>
      <c r="I202" s="50">
        <f>H202/D202*100</f>
        <v>0</v>
      </c>
      <c r="J202" s="50"/>
      <c r="K202" s="50"/>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c r="ER202" s="53"/>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3"/>
      <c r="FS202" s="53"/>
      <c r="FT202" s="53"/>
      <c r="FU202" s="53"/>
      <c r="FV202" s="53"/>
      <c r="FW202" s="53"/>
      <c r="FX202" s="53"/>
      <c r="FY202" s="53"/>
      <c r="FZ202" s="53"/>
      <c r="GA202" s="53"/>
      <c r="GB202" s="53"/>
      <c r="GC202" s="53"/>
      <c r="GD202" s="53"/>
      <c r="GE202" s="53"/>
      <c r="GF202" s="53"/>
      <c r="GG202" s="53"/>
      <c r="GH202" s="53"/>
      <c r="GI202" s="53"/>
      <c r="GJ202" s="53"/>
      <c r="GK202" s="53"/>
      <c r="GL202" s="53"/>
      <c r="GM202" s="53"/>
      <c r="GN202" s="53"/>
      <c r="GO202" s="53"/>
      <c r="GP202" s="53"/>
      <c r="GQ202" s="53"/>
      <c r="GR202" s="53"/>
      <c r="GS202" s="53"/>
      <c r="GT202" s="53"/>
      <c r="GU202" s="53"/>
      <c r="GV202" s="53"/>
      <c r="GW202" s="53"/>
      <c r="GX202" s="53"/>
      <c r="GY202" s="53"/>
      <c r="GZ202" s="53"/>
      <c r="HA202" s="53"/>
      <c r="HB202" s="53"/>
      <c r="HC202" s="53"/>
      <c r="HD202" s="53"/>
      <c r="HE202" s="53"/>
      <c r="HF202" s="53"/>
      <c r="HG202" s="53"/>
      <c r="HH202" s="53"/>
      <c r="HI202" s="53"/>
      <c r="HJ202" s="53"/>
      <c r="HK202" s="53"/>
      <c r="HL202" s="53"/>
      <c r="HM202" s="53"/>
      <c r="HN202" s="53"/>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c r="IL202" s="53"/>
      <c r="IM202" s="53"/>
      <c r="IN202" s="53"/>
      <c r="IO202" s="53"/>
      <c r="IP202" s="53"/>
      <c r="IQ202" s="53"/>
      <c r="IR202" s="53"/>
      <c r="IS202" s="53"/>
      <c r="IT202" s="53"/>
      <c r="IU202" s="53"/>
      <c r="IV202" s="53"/>
      <c r="IW202" s="53"/>
      <c r="IX202" s="53"/>
      <c r="IY202" s="53"/>
      <c r="IZ202" s="53"/>
      <c r="JA202" s="53"/>
      <c r="JB202" s="53"/>
      <c r="JC202" s="53"/>
      <c r="JD202" s="53"/>
      <c r="JE202" s="53"/>
      <c r="JF202" s="53"/>
      <c r="JG202" s="53"/>
      <c r="JH202" s="53"/>
      <c r="JI202" s="53"/>
      <c r="JJ202" s="53"/>
      <c r="JK202" s="53"/>
      <c r="JL202" s="53"/>
      <c r="JM202" s="53"/>
      <c r="JN202" s="53"/>
      <c r="JO202" s="53"/>
      <c r="JP202" s="53"/>
      <c r="JQ202" s="53"/>
      <c r="JR202" s="53"/>
      <c r="JS202" s="53"/>
      <c r="JT202" s="53"/>
      <c r="JU202" s="53"/>
      <c r="JV202" s="53"/>
      <c r="JW202" s="53"/>
      <c r="JX202" s="53"/>
      <c r="JY202" s="53"/>
      <c r="JZ202" s="53"/>
      <c r="KA202" s="53"/>
      <c r="KB202" s="53"/>
      <c r="KC202" s="53"/>
      <c r="KD202" s="53"/>
      <c r="KE202" s="53"/>
      <c r="KF202" s="53"/>
      <c r="KG202" s="53"/>
      <c r="KH202" s="53"/>
      <c r="KI202" s="53"/>
      <c r="KJ202" s="53"/>
      <c r="KK202" s="53"/>
      <c r="KL202" s="53"/>
      <c r="KM202" s="53"/>
      <c r="KN202" s="53"/>
    </row>
    <row r="203" spans="1:300" s="52" customFormat="1" ht="15" hidden="1" customHeight="1">
      <c r="A203" s="283" t="s">
        <v>114</v>
      </c>
      <c r="B203" s="269" t="s">
        <v>101</v>
      </c>
      <c r="C203" s="48" t="s">
        <v>96</v>
      </c>
      <c r="D203" s="49">
        <f>D204+D206+D208+D209</f>
        <v>0</v>
      </c>
      <c r="E203" s="50" t="s">
        <v>97</v>
      </c>
      <c r="F203" s="49">
        <f>F204+F206+F208+F209</f>
        <v>0</v>
      </c>
      <c r="G203" s="50" t="s">
        <v>97</v>
      </c>
      <c r="H203" s="49">
        <f>H204+H206+H208+H209</f>
        <v>0</v>
      </c>
      <c r="I203" s="50" t="e">
        <f>H203/D203*100</f>
        <v>#DIV/0!</v>
      </c>
      <c r="J203" s="50" t="s">
        <v>97</v>
      </c>
      <c r="K203" s="50" t="s">
        <v>97</v>
      </c>
      <c r="CX203" s="53"/>
      <c r="CY203" s="53"/>
      <c r="CZ203" s="53"/>
      <c r="DA203" s="53"/>
      <c r="DB203" s="53"/>
      <c r="DC203" s="53"/>
      <c r="DD203" s="53"/>
      <c r="DE203" s="53"/>
      <c r="DF203" s="53"/>
      <c r="DG203" s="53"/>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53"/>
      <c r="ER203" s="53"/>
      <c r="ES203" s="53"/>
      <c r="ET203" s="53"/>
      <c r="EU203" s="53"/>
      <c r="EV203" s="53"/>
      <c r="EW203" s="53"/>
      <c r="EX203" s="53"/>
      <c r="EY203" s="53"/>
      <c r="EZ203" s="53"/>
      <c r="FA203" s="53"/>
      <c r="FB203" s="53"/>
      <c r="FC203" s="53"/>
      <c r="FD203" s="53"/>
      <c r="FE203" s="53"/>
      <c r="FF203" s="53"/>
      <c r="FG203" s="53"/>
      <c r="FH203" s="53"/>
      <c r="FI203" s="53"/>
      <c r="FJ203" s="53"/>
      <c r="FK203" s="53"/>
      <c r="FL203" s="53"/>
      <c r="FM203" s="53"/>
      <c r="FN203" s="53"/>
      <c r="FO203" s="53"/>
      <c r="FP203" s="53"/>
      <c r="FQ203" s="53"/>
      <c r="FR203" s="53"/>
      <c r="FS203" s="53"/>
      <c r="FT203" s="53"/>
      <c r="FU203" s="53"/>
      <c r="FV203" s="53"/>
      <c r="FW203" s="53"/>
      <c r="FX203" s="53"/>
      <c r="FY203" s="53"/>
      <c r="FZ203" s="53"/>
      <c r="GA203" s="53"/>
      <c r="GB203" s="53"/>
      <c r="GC203" s="53"/>
      <c r="GD203" s="53"/>
      <c r="GE203" s="53"/>
      <c r="GF203" s="53"/>
      <c r="GG203" s="53"/>
      <c r="GH203" s="53"/>
      <c r="GI203" s="53"/>
      <c r="GJ203" s="53"/>
      <c r="GK203" s="53"/>
      <c r="GL203" s="53"/>
      <c r="GM203" s="53"/>
      <c r="GN203" s="53"/>
      <c r="GO203" s="53"/>
      <c r="GP203" s="53"/>
      <c r="GQ203" s="53"/>
      <c r="GR203" s="53"/>
      <c r="GS203" s="53"/>
      <c r="GT203" s="53"/>
      <c r="GU203" s="53"/>
      <c r="GV203" s="53"/>
      <c r="GW203" s="53"/>
      <c r="GX203" s="53"/>
      <c r="GY203" s="53"/>
      <c r="GZ203" s="53"/>
      <c r="HA203" s="53"/>
      <c r="HB203" s="53"/>
      <c r="HC203" s="53"/>
      <c r="HD203" s="53"/>
      <c r="HE203" s="53"/>
      <c r="HF203" s="53"/>
      <c r="HG203" s="53"/>
      <c r="HH203" s="53"/>
      <c r="HI203" s="53"/>
      <c r="HJ203" s="53"/>
      <c r="HK203" s="53"/>
      <c r="HL203" s="53"/>
      <c r="HM203" s="53"/>
      <c r="HN203" s="53"/>
      <c r="HO203" s="53"/>
      <c r="HP203" s="53"/>
      <c r="HQ203" s="53"/>
      <c r="HR203" s="53"/>
      <c r="HS203" s="53"/>
      <c r="HT203" s="53"/>
      <c r="HU203" s="53"/>
      <c r="HV203" s="53"/>
      <c r="HW203" s="53"/>
      <c r="HX203" s="53"/>
      <c r="HY203" s="53"/>
      <c r="HZ203" s="53"/>
      <c r="IA203" s="53"/>
      <c r="IB203" s="53"/>
      <c r="IC203" s="53"/>
      <c r="ID203" s="53"/>
      <c r="IE203" s="53"/>
      <c r="IF203" s="53"/>
      <c r="IG203" s="53"/>
      <c r="IH203" s="53"/>
      <c r="II203" s="53"/>
      <c r="IJ203" s="53"/>
      <c r="IK203" s="53"/>
      <c r="IL203" s="53"/>
      <c r="IM203" s="53"/>
      <c r="IN203" s="53"/>
      <c r="IO203" s="53"/>
      <c r="IP203" s="53"/>
      <c r="IQ203" s="53"/>
      <c r="IR203" s="53"/>
      <c r="IS203" s="53"/>
      <c r="IT203" s="53"/>
      <c r="IU203" s="53"/>
      <c r="IV203" s="53"/>
      <c r="IW203" s="53"/>
      <c r="IX203" s="53"/>
      <c r="IY203" s="53"/>
      <c r="IZ203" s="53"/>
      <c r="JA203" s="53"/>
      <c r="JB203" s="53"/>
      <c r="JC203" s="53"/>
      <c r="JD203" s="53"/>
      <c r="JE203" s="53"/>
      <c r="JF203" s="53"/>
      <c r="JG203" s="53"/>
      <c r="JH203" s="53"/>
      <c r="JI203" s="53"/>
      <c r="JJ203" s="53"/>
      <c r="JK203" s="53"/>
      <c r="JL203" s="53"/>
      <c r="JM203" s="53"/>
      <c r="JN203" s="53"/>
      <c r="JO203" s="53"/>
      <c r="JP203" s="53"/>
      <c r="JQ203" s="53"/>
      <c r="JR203" s="53"/>
      <c r="JS203" s="53"/>
      <c r="JT203" s="53"/>
      <c r="JU203" s="53"/>
      <c r="JV203" s="53"/>
      <c r="JW203" s="53"/>
      <c r="JX203" s="53"/>
      <c r="JY203" s="53"/>
      <c r="JZ203" s="53"/>
      <c r="KA203" s="53"/>
      <c r="KB203" s="53"/>
      <c r="KC203" s="53"/>
      <c r="KD203" s="53"/>
      <c r="KE203" s="53"/>
      <c r="KF203" s="53"/>
      <c r="KG203" s="53"/>
      <c r="KH203" s="53"/>
      <c r="KI203" s="53"/>
      <c r="KJ203" s="53"/>
      <c r="KK203" s="53"/>
      <c r="KL203" s="53"/>
      <c r="KM203" s="53"/>
      <c r="KN203" s="53"/>
    </row>
    <row r="204" spans="1:300" s="52" customFormat="1" hidden="1">
      <c r="A204" s="283"/>
      <c r="B204" s="269"/>
      <c r="C204" s="48" t="s">
        <v>23</v>
      </c>
      <c r="D204" s="49">
        <v>0</v>
      </c>
      <c r="E204" s="49">
        <v>0</v>
      </c>
      <c r="F204" s="49">
        <v>0</v>
      </c>
      <c r="G204" s="49">
        <v>0</v>
      </c>
      <c r="H204" s="49">
        <v>0</v>
      </c>
      <c r="I204" s="50" t="e">
        <f>H204/D204*100</f>
        <v>#DIV/0!</v>
      </c>
      <c r="J204" s="50" t="e">
        <f>G204/E204*100</f>
        <v>#DIV/0!</v>
      </c>
      <c r="K204" s="50" t="e">
        <f>G204/F204*100</f>
        <v>#DIV/0!</v>
      </c>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c r="ER204" s="53"/>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3"/>
      <c r="FP204" s="53"/>
      <c r="FQ204" s="53"/>
      <c r="FR204" s="53"/>
      <c r="FS204" s="53"/>
      <c r="FT204" s="53"/>
      <c r="FU204" s="53"/>
      <c r="FV204" s="53"/>
      <c r="FW204" s="53"/>
      <c r="FX204" s="53"/>
      <c r="FY204" s="53"/>
      <c r="FZ204" s="53"/>
      <c r="GA204" s="53"/>
      <c r="GB204" s="53"/>
      <c r="GC204" s="53"/>
      <c r="GD204" s="53"/>
      <c r="GE204" s="53"/>
      <c r="GF204" s="53"/>
      <c r="GG204" s="53"/>
      <c r="GH204" s="53"/>
      <c r="GI204" s="53"/>
      <c r="GJ204" s="53"/>
      <c r="GK204" s="53"/>
      <c r="GL204" s="53"/>
      <c r="GM204" s="53"/>
      <c r="GN204" s="53"/>
      <c r="GO204" s="53"/>
      <c r="GP204" s="53"/>
      <c r="GQ204" s="53"/>
      <c r="GR204" s="53"/>
      <c r="GS204" s="53"/>
      <c r="GT204" s="53"/>
      <c r="GU204" s="53"/>
      <c r="GV204" s="53"/>
      <c r="GW204" s="53"/>
      <c r="GX204" s="53"/>
      <c r="GY204" s="53"/>
      <c r="GZ204" s="53"/>
      <c r="HA204" s="53"/>
      <c r="HB204" s="53"/>
      <c r="HC204" s="53"/>
      <c r="HD204" s="53"/>
      <c r="HE204" s="53"/>
      <c r="HF204" s="53"/>
      <c r="HG204" s="53"/>
      <c r="HH204" s="53"/>
      <c r="HI204" s="53"/>
      <c r="HJ204" s="53"/>
      <c r="HK204" s="53"/>
      <c r="HL204" s="53"/>
      <c r="HM204" s="53"/>
      <c r="HN204" s="53"/>
      <c r="HO204" s="53"/>
      <c r="HP204" s="53"/>
      <c r="HQ204" s="53"/>
      <c r="HR204" s="53"/>
      <c r="HS204" s="53"/>
      <c r="HT204" s="53"/>
      <c r="HU204" s="53"/>
      <c r="HV204" s="53"/>
      <c r="HW204" s="53"/>
      <c r="HX204" s="53"/>
      <c r="HY204" s="53"/>
      <c r="HZ204" s="53"/>
      <c r="IA204" s="53"/>
      <c r="IB204" s="53"/>
      <c r="IC204" s="53"/>
      <c r="ID204" s="53"/>
      <c r="IE204" s="53"/>
      <c r="IF204" s="53"/>
      <c r="IG204" s="53"/>
      <c r="IH204" s="53"/>
      <c r="II204" s="53"/>
      <c r="IJ204" s="53"/>
      <c r="IK204" s="53"/>
      <c r="IL204" s="53"/>
      <c r="IM204" s="53"/>
      <c r="IN204" s="53"/>
      <c r="IO204" s="53"/>
      <c r="IP204" s="53"/>
      <c r="IQ204" s="53"/>
      <c r="IR204" s="53"/>
      <c r="IS204" s="53"/>
      <c r="IT204" s="53"/>
      <c r="IU204" s="53"/>
      <c r="IV204" s="53"/>
      <c r="IW204" s="53"/>
      <c r="IX204" s="53"/>
      <c r="IY204" s="53"/>
      <c r="IZ204" s="53"/>
      <c r="JA204" s="53"/>
      <c r="JB204" s="53"/>
      <c r="JC204" s="53"/>
      <c r="JD204" s="53"/>
      <c r="JE204" s="53"/>
      <c r="JF204" s="53"/>
      <c r="JG204" s="53"/>
      <c r="JH204" s="53"/>
      <c r="JI204" s="53"/>
      <c r="JJ204" s="53"/>
      <c r="JK204" s="53"/>
      <c r="JL204" s="53"/>
      <c r="JM204" s="53"/>
      <c r="JN204" s="53"/>
      <c r="JO204" s="53"/>
      <c r="JP204" s="53"/>
      <c r="JQ204" s="53"/>
      <c r="JR204" s="53"/>
      <c r="JS204" s="53"/>
      <c r="JT204" s="53"/>
      <c r="JU204" s="53"/>
      <c r="JV204" s="53"/>
      <c r="JW204" s="53"/>
      <c r="JX204" s="53"/>
      <c r="JY204" s="53"/>
      <c r="JZ204" s="53"/>
      <c r="KA204" s="53"/>
      <c r="KB204" s="53"/>
      <c r="KC204" s="53"/>
      <c r="KD204" s="53"/>
      <c r="KE204" s="53"/>
      <c r="KF204" s="53"/>
      <c r="KG204" s="53"/>
      <c r="KH204" s="53"/>
      <c r="KI204" s="53"/>
      <c r="KJ204" s="53"/>
      <c r="KK204" s="53"/>
      <c r="KL204" s="53"/>
      <c r="KM204" s="53"/>
      <c r="KN204" s="53"/>
    </row>
    <row r="205" spans="1:300" s="52" customFormat="1" ht="54" hidden="1">
      <c r="A205" s="283"/>
      <c r="B205" s="269"/>
      <c r="C205" s="48" t="s">
        <v>24</v>
      </c>
      <c r="D205" s="49"/>
      <c r="E205" s="49">
        <f>E204</f>
        <v>0</v>
      </c>
      <c r="F205" s="49"/>
      <c r="G205" s="49">
        <f>G204</f>
        <v>0</v>
      </c>
      <c r="H205" s="49">
        <f>H204</f>
        <v>0</v>
      </c>
      <c r="I205" s="50"/>
      <c r="J205" s="50" t="e">
        <f>G205/E205*100</f>
        <v>#DIV/0!</v>
      </c>
      <c r="K205" s="50"/>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3"/>
      <c r="HM205" s="53"/>
      <c r="HN205" s="53"/>
      <c r="HO205" s="53"/>
      <c r="HP205" s="53"/>
      <c r="HQ205" s="53"/>
      <c r="HR205" s="53"/>
      <c r="HS205" s="53"/>
      <c r="HT205" s="53"/>
      <c r="HU205" s="53"/>
      <c r="HV205" s="53"/>
      <c r="HW205" s="53"/>
      <c r="HX205" s="53"/>
      <c r="HY205" s="53"/>
      <c r="HZ205" s="53"/>
      <c r="IA205" s="53"/>
      <c r="IB205" s="53"/>
      <c r="IC205" s="53"/>
      <c r="ID205" s="53"/>
      <c r="IE205" s="53"/>
      <c r="IF205" s="53"/>
      <c r="IG205" s="53"/>
      <c r="IH205" s="53"/>
      <c r="II205" s="53"/>
      <c r="IJ205" s="53"/>
      <c r="IK205" s="53"/>
      <c r="IL205" s="53"/>
      <c r="IM205" s="53"/>
      <c r="IN205" s="53"/>
      <c r="IO205" s="53"/>
      <c r="IP205" s="53"/>
      <c r="IQ205" s="53"/>
      <c r="IR205" s="53"/>
      <c r="IS205" s="53"/>
      <c r="IT205" s="53"/>
      <c r="IU205" s="53"/>
      <c r="IV205" s="53"/>
      <c r="IW205" s="53"/>
      <c r="IX205" s="53"/>
      <c r="IY205" s="53"/>
      <c r="IZ205" s="53"/>
      <c r="JA205" s="53"/>
      <c r="JB205" s="53"/>
      <c r="JC205" s="53"/>
      <c r="JD205" s="53"/>
      <c r="JE205" s="53"/>
      <c r="JF205" s="53"/>
      <c r="JG205" s="53"/>
      <c r="JH205" s="53"/>
      <c r="JI205" s="53"/>
      <c r="JJ205" s="53"/>
      <c r="JK205" s="53"/>
      <c r="JL205" s="53"/>
      <c r="JM205" s="53"/>
      <c r="JN205" s="53"/>
      <c r="JO205" s="53"/>
      <c r="JP205" s="53"/>
      <c r="JQ205" s="53"/>
      <c r="JR205" s="53"/>
      <c r="JS205" s="53"/>
      <c r="JT205" s="53"/>
      <c r="JU205" s="53"/>
      <c r="JV205" s="53"/>
      <c r="JW205" s="53"/>
      <c r="JX205" s="53"/>
      <c r="JY205" s="53"/>
      <c r="JZ205" s="53"/>
      <c r="KA205" s="53"/>
      <c r="KB205" s="53"/>
      <c r="KC205" s="53"/>
      <c r="KD205" s="53"/>
      <c r="KE205" s="53"/>
      <c r="KF205" s="53"/>
      <c r="KG205" s="53"/>
      <c r="KH205" s="53"/>
      <c r="KI205" s="53"/>
      <c r="KJ205" s="53"/>
      <c r="KK205" s="53"/>
      <c r="KL205" s="53"/>
      <c r="KM205" s="53"/>
      <c r="KN205" s="53"/>
    </row>
    <row r="206" spans="1:300" s="52" customFormat="1" ht="27" hidden="1">
      <c r="A206" s="283"/>
      <c r="B206" s="269"/>
      <c r="C206" s="48" t="s">
        <v>25</v>
      </c>
      <c r="D206" s="49">
        <v>0</v>
      </c>
      <c r="E206" s="49">
        <v>0</v>
      </c>
      <c r="F206" s="49">
        <v>0</v>
      </c>
      <c r="G206" s="49">
        <v>0</v>
      </c>
      <c r="H206" s="49">
        <v>0</v>
      </c>
      <c r="I206" s="50" t="e">
        <f>H206/D206*100</f>
        <v>#DIV/0!</v>
      </c>
      <c r="J206" s="50" t="e">
        <f>G206/E206*100</f>
        <v>#DIV/0!</v>
      </c>
      <c r="K206" s="50" t="e">
        <f>G206/F206*100</f>
        <v>#DIV/0!</v>
      </c>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3"/>
      <c r="HM206" s="53"/>
      <c r="HN206" s="53"/>
      <c r="HO206" s="53"/>
      <c r="HP206" s="53"/>
      <c r="HQ206" s="53"/>
      <c r="HR206" s="53"/>
      <c r="HS206" s="53"/>
      <c r="HT206" s="53"/>
      <c r="HU206" s="53"/>
      <c r="HV206" s="53"/>
      <c r="HW206" s="53"/>
      <c r="HX206" s="53"/>
      <c r="HY206" s="53"/>
      <c r="HZ206" s="53"/>
      <c r="IA206" s="53"/>
      <c r="IB206" s="53"/>
      <c r="IC206" s="53"/>
      <c r="ID206" s="53"/>
      <c r="IE206" s="53"/>
      <c r="IF206" s="53"/>
      <c r="IG206" s="53"/>
      <c r="IH206" s="53"/>
      <c r="II206" s="53"/>
      <c r="IJ206" s="53"/>
      <c r="IK206" s="53"/>
      <c r="IL206" s="53"/>
      <c r="IM206" s="53"/>
      <c r="IN206" s="53"/>
      <c r="IO206" s="53"/>
      <c r="IP206" s="53"/>
      <c r="IQ206" s="53"/>
      <c r="IR206" s="53"/>
      <c r="IS206" s="53"/>
      <c r="IT206" s="53"/>
      <c r="IU206" s="53"/>
      <c r="IV206" s="53"/>
      <c r="IW206" s="53"/>
      <c r="IX206" s="53"/>
      <c r="IY206" s="53"/>
      <c r="IZ206" s="53"/>
      <c r="JA206" s="53"/>
      <c r="JB206" s="53"/>
      <c r="JC206" s="53"/>
      <c r="JD206" s="53"/>
      <c r="JE206" s="53"/>
      <c r="JF206" s="53"/>
      <c r="JG206" s="53"/>
      <c r="JH206" s="53"/>
      <c r="JI206" s="53"/>
      <c r="JJ206" s="53"/>
      <c r="JK206" s="53"/>
      <c r="JL206" s="53"/>
      <c r="JM206" s="53"/>
      <c r="JN206" s="53"/>
      <c r="JO206" s="53"/>
      <c r="JP206" s="53"/>
      <c r="JQ206" s="53"/>
      <c r="JR206" s="53"/>
      <c r="JS206" s="53"/>
      <c r="JT206" s="53"/>
      <c r="JU206" s="53"/>
      <c r="JV206" s="53"/>
      <c r="JW206" s="53"/>
      <c r="JX206" s="53"/>
      <c r="JY206" s="53"/>
      <c r="JZ206" s="53"/>
      <c r="KA206" s="53"/>
      <c r="KB206" s="53"/>
      <c r="KC206" s="53"/>
      <c r="KD206" s="53"/>
      <c r="KE206" s="53"/>
      <c r="KF206" s="53"/>
      <c r="KG206" s="53"/>
      <c r="KH206" s="53"/>
      <c r="KI206" s="53"/>
      <c r="KJ206" s="53"/>
      <c r="KK206" s="53"/>
      <c r="KL206" s="53"/>
      <c r="KM206" s="53"/>
      <c r="KN206" s="53"/>
    </row>
    <row r="207" spans="1:300" s="52" customFormat="1" ht="67.5" hidden="1">
      <c r="A207" s="283"/>
      <c r="B207" s="269"/>
      <c r="C207" s="48" t="s">
        <v>26</v>
      </c>
      <c r="D207" s="49"/>
      <c r="E207" s="49">
        <f>E206</f>
        <v>0</v>
      </c>
      <c r="F207" s="49"/>
      <c r="G207" s="49">
        <f>G206</f>
        <v>0</v>
      </c>
      <c r="H207" s="49">
        <f>H206</f>
        <v>0</v>
      </c>
      <c r="I207" s="50"/>
      <c r="J207" s="50" t="e">
        <f>G207/E207*100</f>
        <v>#DIV/0!</v>
      </c>
      <c r="K207" s="50"/>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53"/>
      <c r="HM207" s="53"/>
      <c r="HN207" s="53"/>
      <c r="HO207" s="53"/>
      <c r="HP207" s="53"/>
      <c r="HQ207" s="53"/>
      <c r="HR207" s="53"/>
      <c r="HS207" s="53"/>
      <c r="HT207" s="53"/>
      <c r="HU207" s="53"/>
      <c r="HV207" s="53"/>
      <c r="HW207" s="53"/>
      <c r="HX207" s="53"/>
      <c r="HY207" s="53"/>
      <c r="HZ207" s="53"/>
      <c r="IA207" s="53"/>
      <c r="IB207" s="53"/>
      <c r="IC207" s="53"/>
      <c r="ID207" s="53"/>
      <c r="IE207" s="53"/>
      <c r="IF207" s="53"/>
      <c r="IG207" s="53"/>
      <c r="IH207" s="53"/>
      <c r="II207" s="53"/>
      <c r="IJ207" s="53"/>
      <c r="IK207" s="53"/>
      <c r="IL207" s="53"/>
      <c r="IM207" s="53"/>
      <c r="IN207" s="53"/>
      <c r="IO207" s="53"/>
      <c r="IP207" s="53"/>
      <c r="IQ207" s="53"/>
      <c r="IR207" s="53"/>
      <c r="IS207" s="53"/>
      <c r="IT207" s="53"/>
      <c r="IU207" s="53"/>
      <c r="IV207" s="53"/>
      <c r="IW207" s="53"/>
      <c r="IX207" s="53"/>
      <c r="IY207" s="53"/>
      <c r="IZ207" s="53"/>
      <c r="JA207" s="53"/>
      <c r="JB207" s="53"/>
      <c r="JC207" s="53"/>
      <c r="JD207" s="53"/>
      <c r="JE207" s="53"/>
      <c r="JF207" s="53"/>
      <c r="JG207" s="53"/>
      <c r="JH207" s="53"/>
      <c r="JI207" s="53"/>
      <c r="JJ207" s="53"/>
      <c r="JK207" s="53"/>
      <c r="JL207" s="53"/>
      <c r="JM207" s="53"/>
      <c r="JN207" s="53"/>
      <c r="JO207" s="53"/>
      <c r="JP207" s="53"/>
      <c r="JQ207" s="53"/>
      <c r="JR207" s="53"/>
      <c r="JS207" s="53"/>
      <c r="JT207" s="53"/>
      <c r="JU207" s="53"/>
      <c r="JV207" s="53"/>
      <c r="JW207" s="53"/>
      <c r="JX207" s="53"/>
      <c r="JY207" s="53"/>
      <c r="JZ207" s="53"/>
      <c r="KA207" s="53"/>
      <c r="KB207" s="53"/>
      <c r="KC207" s="53"/>
      <c r="KD207" s="53"/>
      <c r="KE207" s="53"/>
      <c r="KF207" s="53"/>
      <c r="KG207" s="53"/>
      <c r="KH207" s="53"/>
      <c r="KI207" s="53"/>
      <c r="KJ207" s="53"/>
      <c r="KK207" s="53"/>
      <c r="KL207" s="53"/>
      <c r="KM207" s="53"/>
      <c r="KN207" s="53"/>
    </row>
    <row r="208" spans="1:300" s="52" customFormat="1" ht="27" hidden="1">
      <c r="A208" s="283"/>
      <c r="B208" s="269"/>
      <c r="C208" s="48" t="s">
        <v>27</v>
      </c>
      <c r="D208" s="49"/>
      <c r="E208" s="49"/>
      <c r="F208" s="49"/>
      <c r="G208" s="49"/>
      <c r="H208" s="49"/>
      <c r="I208" s="50"/>
      <c r="J208" s="50"/>
      <c r="K208" s="50"/>
      <c r="CX208" s="53"/>
      <c r="CY208" s="53"/>
      <c r="CZ208" s="53"/>
      <c r="DA208" s="53"/>
      <c r="DB208" s="53"/>
      <c r="DC208" s="53"/>
      <c r="DD208" s="53"/>
      <c r="DE208" s="53"/>
      <c r="DF208" s="53"/>
      <c r="DG208" s="53"/>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53"/>
      <c r="ER208" s="53"/>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53"/>
      <c r="HM208" s="53"/>
      <c r="HN208" s="53"/>
      <c r="HO208" s="53"/>
      <c r="HP208" s="53"/>
      <c r="HQ208" s="53"/>
      <c r="HR208" s="53"/>
      <c r="HS208" s="53"/>
      <c r="HT208" s="53"/>
      <c r="HU208" s="53"/>
      <c r="HV208" s="53"/>
      <c r="HW208" s="53"/>
      <c r="HX208" s="53"/>
      <c r="HY208" s="53"/>
      <c r="HZ208" s="53"/>
      <c r="IA208" s="53"/>
      <c r="IB208" s="53"/>
      <c r="IC208" s="53"/>
      <c r="ID208" s="53"/>
      <c r="IE208" s="53"/>
      <c r="IF208" s="53"/>
      <c r="IG208" s="53"/>
      <c r="IH208" s="53"/>
      <c r="II208" s="53"/>
      <c r="IJ208" s="53"/>
      <c r="IK208" s="53"/>
      <c r="IL208" s="53"/>
      <c r="IM208" s="53"/>
      <c r="IN208" s="53"/>
      <c r="IO208" s="53"/>
      <c r="IP208" s="53"/>
      <c r="IQ208" s="53"/>
      <c r="IR208" s="53"/>
      <c r="IS208" s="53"/>
      <c r="IT208" s="53"/>
      <c r="IU208" s="53"/>
      <c r="IV208" s="53"/>
      <c r="IW208" s="53"/>
      <c r="IX208" s="53"/>
      <c r="IY208" s="53"/>
      <c r="IZ208" s="53"/>
      <c r="JA208" s="53"/>
      <c r="JB208" s="53"/>
      <c r="JC208" s="53"/>
      <c r="JD208" s="53"/>
      <c r="JE208" s="53"/>
      <c r="JF208" s="53"/>
      <c r="JG208" s="53"/>
      <c r="JH208" s="53"/>
      <c r="JI208" s="53"/>
      <c r="JJ208" s="53"/>
      <c r="JK208" s="53"/>
      <c r="JL208" s="53"/>
      <c r="JM208" s="53"/>
      <c r="JN208" s="53"/>
      <c r="JO208" s="53"/>
      <c r="JP208" s="53"/>
      <c r="JQ208" s="53"/>
      <c r="JR208" s="53"/>
      <c r="JS208" s="53"/>
      <c r="JT208" s="53"/>
      <c r="JU208" s="53"/>
      <c r="JV208" s="53"/>
      <c r="JW208" s="53"/>
      <c r="JX208" s="53"/>
      <c r="JY208" s="53"/>
      <c r="JZ208" s="53"/>
      <c r="KA208" s="53"/>
      <c r="KB208" s="53"/>
      <c r="KC208" s="53"/>
      <c r="KD208" s="53"/>
      <c r="KE208" s="53"/>
      <c r="KF208" s="53"/>
      <c r="KG208" s="53"/>
      <c r="KH208" s="53"/>
      <c r="KI208" s="53"/>
      <c r="KJ208" s="53"/>
      <c r="KK208" s="53"/>
      <c r="KL208" s="53"/>
      <c r="KM208" s="53"/>
      <c r="KN208" s="53"/>
    </row>
    <row r="209" spans="1:300" s="52" customFormat="1" ht="49.5" hidden="1" customHeight="1">
      <c r="A209" s="283"/>
      <c r="B209" s="269"/>
      <c r="C209" s="20" t="s">
        <v>28</v>
      </c>
      <c r="D209" s="49">
        <v>0</v>
      </c>
      <c r="E209" s="49"/>
      <c r="F209" s="49"/>
      <c r="G209" s="49"/>
      <c r="H209" s="54">
        <v>0</v>
      </c>
      <c r="I209" s="50" t="e">
        <f>H209/D209*100</f>
        <v>#DIV/0!</v>
      </c>
      <c r="J209" s="50"/>
      <c r="K209" s="50"/>
      <c r="CX209" s="53"/>
      <c r="CY209" s="53"/>
      <c r="CZ209" s="53"/>
      <c r="DA209" s="53"/>
      <c r="DB209" s="53"/>
      <c r="DC209" s="53"/>
      <c r="DD209" s="53"/>
      <c r="DE209" s="53"/>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c r="ER209" s="53"/>
      <c r="ES209" s="53"/>
      <c r="ET209" s="53"/>
      <c r="EU209" s="53"/>
      <c r="EV209" s="53"/>
      <c r="EW209" s="53"/>
      <c r="EX209" s="53"/>
      <c r="EY209" s="53"/>
      <c r="EZ209" s="53"/>
      <c r="FA209" s="53"/>
      <c r="FB209" s="53"/>
      <c r="FC209" s="53"/>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53"/>
      <c r="HM209" s="53"/>
      <c r="HN209" s="53"/>
      <c r="HO209" s="53"/>
      <c r="HP209" s="53"/>
      <c r="HQ209" s="53"/>
      <c r="HR209" s="53"/>
      <c r="HS209" s="53"/>
      <c r="HT209" s="53"/>
      <c r="HU209" s="53"/>
      <c r="HV209" s="53"/>
      <c r="HW209" s="53"/>
      <c r="HX209" s="53"/>
      <c r="HY209" s="53"/>
      <c r="HZ209" s="53"/>
      <c r="IA209" s="53"/>
      <c r="IB209" s="53"/>
      <c r="IC209" s="53"/>
      <c r="ID209" s="53"/>
      <c r="IE209" s="53"/>
      <c r="IF209" s="53"/>
      <c r="IG209" s="53"/>
      <c r="IH209" s="53"/>
      <c r="II209" s="53"/>
      <c r="IJ209" s="53"/>
      <c r="IK209" s="53"/>
      <c r="IL209" s="53"/>
      <c r="IM209" s="53"/>
      <c r="IN209" s="53"/>
      <c r="IO209" s="53"/>
      <c r="IP209" s="53"/>
      <c r="IQ209" s="53"/>
      <c r="IR209" s="53"/>
      <c r="IS209" s="53"/>
      <c r="IT209" s="53"/>
      <c r="IU209" s="53"/>
      <c r="IV209" s="53"/>
      <c r="IW209" s="53"/>
      <c r="IX209" s="53"/>
      <c r="IY209" s="53"/>
      <c r="IZ209" s="53"/>
      <c r="JA209" s="53"/>
      <c r="JB209" s="53"/>
      <c r="JC209" s="53"/>
      <c r="JD209" s="53"/>
      <c r="JE209" s="53"/>
      <c r="JF209" s="53"/>
      <c r="JG209" s="53"/>
      <c r="JH209" s="53"/>
      <c r="JI209" s="53"/>
      <c r="JJ209" s="53"/>
      <c r="JK209" s="53"/>
      <c r="JL209" s="53"/>
      <c r="JM209" s="53"/>
      <c r="JN209" s="53"/>
      <c r="JO209" s="53"/>
      <c r="JP209" s="53"/>
      <c r="JQ209" s="53"/>
      <c r="JR209" s="53"/>
      <c r="JS209" s="53"/>
      <c r="JT209" s="53"/>
      <c r="JU209" s="53"/>
      <c r="JV209" s="53"/>
      <c r="JW209" s="53"/>
      <c r="JX209" s="53"/>
      <c r="JY209" s="53"/>
      <c r="JZ209" s="53"/>
      <c r="KA209" s="53"/>
      <c r="KB209" s="53"/>
      <c r="KC209" s="53"/>
      <c r="KD209" s="53"/>
      <c r="KE209" s="53"/>
      <c r="KF209" s="53"/>
      <c r="KG209" s="53"/>
      <c r="KH209" s="53"/>
      <c r="KI209" s="53"/>
      <c r="KJ209" s="53"/>
      <c r="KK209" s="53"/>
      <c r="KL209" s="53"/>
      <c r="KM209" s="53"/>
      <c r="KN209" s="53"/>
    </row>
    <row r="210" spans="1:300" s="52" customFormat="1" ht="29.25" customHeight="1">
      <c r="A210" s="268" t="s">
        <v>115</v>
      </c>
      <c r="B210" s="269" t="s">
        <v>116</v>
      </c>
      <c r="C210" s="48" t="s">
        <v>96</v>
      </c>
      <c r="D210" s="49">
        <f>D211+D213+D215+D216</f>
        <v>168472.5</v>
      </c>
      <c r="E210" s="49">
        <f>E211+E213+E215+E216</f>
        <v>159093.5</v>
      </c>
      <c r="F210" s="49">
        <f>F211+F213+F215+F216</f>
        <v>3182.1</v>
      </c>
      <c r="G210" s="50"/>
      <c r="H210" s="49">
        <f>H211+H213+H215+H216</f>
        <v>0</v>
      </c>
      <c r="I210" s="50"/>
      <c r="J210" s="50" t="s">
        <v>97</v>
      </c>
      <c r="K210" s="50" t="s">
        <v>97</v>
      </c>
      <c r="CX210" s="53"/>
      <c r="CY210" s="53"/>
      <c r="CZ210" s="53"/>
      <c r="DA210" s="53"/>
      <c r="DB210" s="53"/>
      <c r="DC210" s="53"/>
      <c r="DD210" s="53"/>
      <c r="DE210" s="53"/>
      <c r="DF210" s="53"/>
      <c r="DG210" s="53"/>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53"/>
      <c r="ER210" s="53"/>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53"/>
      <c r="GC210" s="53"/>
      <c r="GD210" s="53"/>
      <c r="GE210" s="53"/>
      <c r="GF210" s="53"/>
      <c r="GG210" s="53"/>
      <c r="GH210" s="53"/>
      <c r="GI210" s="53"/>
      <c r="GJ210" s="53"/>
      <c r="GK210" s="53"/>
      <c r="GL210" s="53"/>
      <c r="GM210" s="53"/>
      <c r="GN210" s="53"/>
      <c r="GO210" s="53"/>
      <c r="GP210" s="53"/>
      <c r="GQ210" s="53"/>
      <c r="GR210" s="53"/>
      <c r="GS210" s="53"/>
      <c r="GT210" s="53"/>
      <c r="GU210" s="53"/>
      <c r="GV210" s="53"/>
      <c r="GW210" s="53"/>
      <c r="GX210" s="53"/>
      <c r="GY210" s="53"/>
      <c r="GZ210" s="53"/>
      <c r="HA210" s="53"/>
      <c r="HB210" s="53"/>
      <c r="HC210" s="53"/>
      <c r="HD210" s="53"/>
      <c r="HE210" s="53"/>
      <c r="HF210" s="53"/>
      <c r="HG210" s="53"/>
      <c r="HH210" s="53"/>
      <c r="HI210" s="53"/>
      <c r="HJ210" s="53"/>
      <c r="HK210" s="53"/>
      <c r="HL210" s="53"/>
      <c r="HM210" s="53"/>
      <c r="HN210" s="53"/>
      <c r="HO210" s="53"/>
      <c r="HP210" s="53"/>
      <c r="HQ210" s="53"/>
      <c r="HR210" s="53"/>
      <c r="HS210" s="53"/>
      <c r="HT210" s="53"/>
      <c r="HU210" s="53"/>
      <c r="HV210" s="53"/>
      <c r="HW210" s="53"/>
      <c r="HX210" s="53"/>
      <c r="HY210" s="53"/>
      <c r="HZ210" s="53"/>
      <c r="IA210" s="53"/>
      <c r="IB210" s="53"/>
      <c r="IC210" s="53"/>
      <c r="ID210" s="53"/>
      <c r="IE210" s="53"/>
      <c r="IF210" s="53"/>
      <c r="IG210" s="53"/>
      <c r="IH210" s="53"/>
      <c r="II210" s="53"/>
      <c r="IJ210" s="53"/>
      <c r="IK210" s="53"/>
      <c r="IL210" s="53"/>
      <c r="IM210" s="53"/>
      <c r="IN210" s="53"/>
      <c r="IO210" s="53"/>
      <c r="IP210" s="53"/>
      <c r="IQ210" s="53"/>
      <c r="IR210" s="53"/>
      <c r="IS210" s="53"/>
      <c r="IT210" s="53"/>
      <c r="IU210" s="53"/>
      <c r="IV210" s="53"/>
      <c r="IW210" s="53"/>
      <c r="IX210" s="53"/>
      <c r="IY210" s="53"/>
      <c r="IZ210" s="53"/>
      <c r="JA210" s="53"/>
      <c r="JB210" s="53"/>
      <c r="JC210" s="53"/>
      <c r="JD210" s="53"/>
      <c r="JE210" s="53"/>
      <c r="JF210" s="53"/>
      <c r="JG210" s="53"/>
      <c r="JH210" s="53"/>
      <c r="JI210" s="53"/>
      <c r="JJ210" s="53"/>
      <c r="JK210" s="53"/>
      <c r="JL210" s="53"/>
      <c r="JM210" s="53"/>
      <c r="JN210" s="53"/>
      <c r="JO210" s="53"/>
      <c r="JP210" s="53"/>
      <c r="JQ210" s="53"/>
      <c r="JR210" s="53"/>
      <c r="JS210" s="53"/>
      <c r="JT210" s="53"/>
      <c r="JU210" s="53"/>
      <c r="JV210" s="53"/>
      <c r="JW210" s="53"/>
      <c r="JX210" s="53"/>
      <c r="JY210" s="53"/>
      <c r="JZ210" s="53"/>
      <c r="KA210" s="53"/>
      <c r="KB210" s="53"/>
      <c r="KC210" s="53"/>
      <c r="KD210" s="53"/>
      <c r="KE210" s="53"/>
      <c r="KF210" s="53"/>
      <c r="KG210" s="53"/>
      <c r="KH210" s="53"/>
      <c r="KI210" s="53"/>
      <c r="KJ210" s="53"/>
      <c r="KK210" s="53"/>
      <c r="KL210" s="53"/>
      <c r="KM210" s="53"/>
      <c r="KN210" s="53"/>
    </row>
    <row r="211" spans="1:300" s="52" customFormat="1" ht="28.5" customHeight="1">
      <c r="A211" s="268"/>
      <c r="B211" s="269"/>
      <c r="C211" s="48" t="s">
        <v>23</v>
      </c>
      <c r="D211" s="49">
        <f>D218</f>
        <v>3182.1</v>
      </c>
      <c r="E211" s="49">
        <f>E218</f>
        <v>3182.1</v>
      </c>
      <c r="F211" s="49">
        <f>F218</f>
        <v>3182.1</v>
      </c>
      <c r="G211" s="49">
        <f>G218</f>
        <v>0</v>
      </c>
      <c r="H211" s="49">
        <f>H218</f>
        <v>0</v>
      </c>
      <c r="I211" s="50"/>
      <c r="J211" s="50"/>
      <c r="K211" s="50"/>
      <c r="CX211" s="53"/>
      <c r="CY211" s="53"/>
      <c r="CZ211" s="53"/>
      <c r="DA211" s="53"/>
      <c r="DB211" s="53"/>
      <c r="DC211" s="53"/>
      <c r="DD211" s="53"/>
      <c r="DE211" s="53"/>
      <c r="DF211" s="53"/>
      <c r="DG211" s="53"/>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53"/>
      <c r="GN211" s="53"/>
      <c r="GO211" s="53"/>
      <c r="GP211" s="53"/>
      <c r="GQ211" s="53"/>
      <c r="GR211" s="53"/>
      <c r="GS211" s="53"/>
      <c r="GT211" s="53"/>
      <c r="GU211" s="53"/>
      <c r="GV211" s="53"/>
      <c r="GW211" s="53"/>
      <c r="GX211" s="53"/>
      <c r="GY211" s="53"/>
      <c r="GZ211" s="53"/>
      <c r="HA211" s="53"/>
      <c r="HB211" s="53"/>
      <c r="HC211" s="53"/>
      <c r="HD211" s="53"/>
      <c r="HE211" s="53"/>
      <c r="HF211" s="53"/>
      <c r="HG211" s="53"/>
      <c r="HH211" s="53"/>
      <c r="HI211" s="53"/>
      <c r="HJ211" s="53"/>
      <c r="HK211" s="53"/>
      <c r="HL211" s="53"/>
      <c r="HM211" s="53"/>
      <c r="HN211" s="53"/>
      <c r="HO211" s="53"/>
      <c r="HP211" s="53"/>
      <c r="HQ211" s="53"/>
      <c r="HR211" s="53"/>
      <c r="HS211" s="53"/>
      <c r="HT211" s="53"/>
      <c r="HU211" s="53"/>
      <c r="HV211" s="53"/>
      <c r="HW211" s="53"/>
      <c r="HX211" s="53"/>
      <c r="HY211" s="53"/>
      <c r="HZ211" s="53"/>
      <c r="IA211" s="53"/>
      <c r="IB211" s="53"/>
      <c r="IC211" s="53"/>
      <c r="ID211" s="53"/>
      <c r="IE211" s="53"/>
      <c r="IF211" s="53"/>
      <c r="IG211" s="53"/>
      <c r="IH211" s="53"/>
      <c r="II211" s="53"/>
      <c r="IJ211" s="53"/>
      <c r="IK211" s="53"/>
      <c r="IL211" s="53"/>
      <c r="IM211" s="53"/>
      <c r="IN211" s="53"/>
      <c r="IO211" s="53"/>
      <c r="IP211" s="53"/>
      <c r="IQ211" s="53"/>
      <c r="IR211" s="53"/>
      <c r="IS211" s="53"/>
      <c r="IT211" s="53"/>
      <c r="IU211" s="53"/>
      <c r="IV211" s="53"/>
      <c r="IW211" s="53"/>
      <c r="IX211" s="53"/>
      <c r="IY211" s="53"/>
      <c r="IZ211" s="53"/>
      <c r="JA211" s="53"/>
      <c r="JB211" s="53"/>
      <c r="JC211" s="53"/>
      <c r="JD211" s="53"/>
      <c r="JE211" s="53"/>
      <c r="JF211" s="53"/>
      <c r="JG211" s="53"/>
      <c r="JH211" s="53"/>
      <c r="JI211" s="53"/>
      <c r="JJ211" s="53"/>
      <c r="JK211" s="53"/>
      <c r="JL211" s="53"/>
      <c r="JM211" s="53"/>
      <c r="JN211" s="53"/>
      <c r="JO211" s="53"/>
      <c r="JP211" s="53"/>
      <c r="JQ211" s="53"/>
      <c r="JR211" s="53"/>
      <c r="JS211" s="53"/>
      <c r="JT211" s="53"/>
      <c r="JU211" s="53"/>
      <c r="JV211" s="53"/>
      <c r="JW211" s="53"/>
      <c r="JX211" s="53"/>
      <c r="JY211" s="53"/>
      <c r="JZ211" s="53"/>
      <c r="KA211" s="53"/>
      <c r="KB211" s="53"/>
      <c r="KC211" s="53"/>
      <c r="KD211" s="53"/>
      <c r="KE211" s="53"/>
      <c r="KF211" s="53"/>
      <c r="KG211" s="53"/>
      <c r="KH211" s="53"/>
      <c r="KI211" s="53"/>
      <c r="KJ211" s="53"/>
      <c r="KK211" s="53"/>
      <c r="KL211" s="53"/>
      <c r="KM211" s="53"/>
      <c r="KN211" s="53"/>
    </row>
    <row r="212" spans="1:300" s="52" customFormat="1" ht="27.75" customHeight="1">
      <c r="A212" s="268"/>
      <c r="B212" s="269"/>
      <c r="C212" s="48" t="s">
        <v>24</v>
      </c>
      <c r="D212" s="49"/>
      <c r="E212" s="49">
        <f>E211</f>
        <v>3182.1</v>
      </c>
      <c r="F212" s="49"/>
      <c r="G212" s="49">
        <f>G211</f>
        <v>0</v>
      </c>
      <c r="H212" s="49">
        <f>H211</f>
        <v>0</v>
      </c>
      <c r="I212" s="50"/>
      <c r="J212" s="50"/>
      <c r="K212" s="50"/>
      <c r="CX212" s="53"/>
      <c r="CY212" s="53"/>
      <c r="CZ212" s="53"/>
      <c r="DA212" s="53"/>
      <c r="DB212" s="53"/>
      <c r="DC212" s="53"/>
      <c r="DD212" s="53"/>
      <c r="DE212" s="53"/>
      <c r="DF212" s="53"/>
      <c r="DG212" s="53"/>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53"/>
      <c r="ER212" s="53"/>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53"/>
      <c r="GC212" s="53"/>
      <c r="GD212" s="53"/>
      <c r="GE212" s="53"/>
      <c r="GF212" s="53"/>
      <c r="GG212" s="53"/>
      <c r="GH212" s="53"/>
      <c r="GI212" s="53"/>
      <c r="GJ212" s="53"/>
      <c r="GK212" s="53"/>
      <c r="GL212" s="53"/>
      <c r="GM212" s="53"/>
      <c r="GN212" s="53"/>
      <c r="GO212" s="53"/>
      <c r="GP212" s="53"/>
      <c r="GQ212" s="53"/>
      <c r="GR212" s="53"/>
      <c r="GS212" s="53"/>
      <c r="GT212" s="53"/>
      <c r="GU212" s="53"/>
      <c r="GV212" s="53"/>
      <c r="GW212" s="53"/>
      <c r="GX212" s="53"/>
      <c r="GY212" s="53"/>
      <c r="GZ212" s="53"/>
      <c r="HA212" s="53"/>
      <c r="HB212" s="53"/>
      <c r="HC212" s="53"/>
      <c r="HD212" s="53"/>
      <c r="HE212" s="53"/>
      <c r="HF212" s="53"/>
      <c r="HG212" s="53"/>
      <c r="HH212" s="53"/>
      <c r="HI212" s="53"/>
      <c r="HJ212" s="53"/>
      <c r="HK212" s="53"/>
      <c r="HL212" s="53"/>
      <c r="HM212" s="53"/>
      <c r="HN212" s="53"/>
      <c r="HO212" s="53"/>
      <c r="HP212" s="53"/>
      <c r="HQ212" s="53"/>
      <c r="HR212" s="53"/>
      <c r="HS212" s="53"/>
      <c r="HT212" s="53"/>
      <c r="HU212" s="53"/>
      <c r="HV212" s="53"/>
      <c r="HW212" s="53"/>
      <c r="HX212" s="53"/>
      <c r="HY212" s="53"/>
      <c r="HZ212" s="53"/>
      <c r="IA212" s="53"/>
      <c r="IB212" s="53"/>
      <c r="IC212" s="53"/>
      <c r="ID212" s="53"/>
      <c r="IE212" s="53"/>
      <c r="IF212" s="53"/>
      <c r="IG212" s="53"/>
      <c r="IH212" s="53"/>
      <c r="II212" s="53"/>
      <c r="IJ212" s="53"/>
      <c r="IK212" s="53"/>
      <c r="IL212" s="53"/>
      <c r="IM212" s="53"/>
      <c r="IN212" s="53"/>
      <c r="IO212" s="53"/>
      <c r="IP212" s="53"/>
      <c r="IQ212" s="53"/>
      <c r="IR212" s="53"/>
      <c r="IS212" s="53"/>
      <c r="IT212" s="53"/>
      <c r="IU212" s="53"/>
      <c r="IV212" s="53"/>
      <c r="IW212" s="53"/>
      <c r="IX212" s="53"/>
      <c r="IY212" s="53"/>
      <c r="IZ212" s="53"/>
      <c r="JA212" s="53"/>
      <c r="JB212" s="53"/>
      <c r="JC212" s="53"/>
      <c r="JD212" s="53"/>
      <c r="JE212" s="53"/>
      <c r="JF212" s="53"/>
      <c r="JG212" s="53"/>
      <c r="JH212" s="53"/>
      <c r="JI212" s="53"/>
      <c r="JJ212" s="53"/>
      <c r="JK212" s="53"/>
      <c r="JL212" s="53"/>
      <c r="JM212" s="53"/>
      <c r="JN212" s="53"/>
      <c r="JO212" s="53"/>
      <c r="JP212" s="53"/>
      <c r="JQ212" s="53"/>
      <c r="JR212" s="53"/>
      <c r="JS212" s="53"/>
      <c r="JT212" s="53"/>
      <c r="JU212" s="53"/>
      <c r="JV212" s="53"/>
      <c r="JW212" s="53"/>
      <c r="JX212" s="53"/>
      <c r="JY212" s="53"/>
      <c r="JZ212" s="53"/>
      <c r="KA212" s="53"/>
      <c r="KB212" s="53"/>
      <c r="KC212" s="53"/>
      <c r="KD212" s="53"/>
      <c r="KE212" s="53"/>
      <c r="KF212" s="53"/>
      <c r="KG212" s="53"/>
      <c r="KH212" s="53"/>
      <c r="KI212" s="53"/>
      <c r="KJ212" s="53"/>
      <c r="KK212" s="53"/>
      <c r="KL212" s="53"/>
      <c r="KM212" s="53"/>
      <c r="KN212" s="53"/>
    </row>
    <row r="213" spans="1:300" s="52" customFormat="1" ht="35.25" customHeight="1">
      <c r="A213" s="268"/>
      <c r="B213" s="269"/>
      <c r="C213" s="48" t="s">
        <v>25</v>
      </c>
      <c r="D213" s="49">
        <f>D220</f>
        <v>155911.4</v>
      </c>
      <c r="E213" s="49">
        <f>E220</f>
        <v>155911.4</v>
      </c>
      <c r="F213" s="49">
        <f>F220</f>
        <v>0</v>
      </c>
      <c r="G213" s="49">
        <f>G220</f>
        <v>0</v>
      </c>
      <c r="H213" s="49">
        <f>H220</f>
        <v>0</v>
      </c>
      <c r="I213" s="50"/>
      <c r="J213" s="50"/>
      <c r="K213" s="50"/>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c r="GI213" s="53"/>
      <c r="GJ213" s="53"/>
      <c r="GK213" s="53"/>
      <c r="GL213" s="53"/>
      <c r="GM213" s="53"/>
      <c r="GN213" s="53"/>
      <c r="GO213" s="53"/>
      <c r="GP213" s="53"/>
      <c r="GQ213" s="53"/>
      <c r="GR213" s="53"/>
      <c r="GS213" s="53"/>
      <c r="GT213" s="53"/>
      <c r="GU213" s="53"/>
      <c r="GV213" s="53"/>
      <c r="GW213" s="53"/>
      <c r="GX213" s="53"/>
      <c r="GY213" s="53"/>
      <c r="GZ213" s="53"/>
      <c r="HA213" s="53"/>
      <c r="HB213" s="53"/>
      <c r="HC213" s="53"/>
      <c r="HD213" s="53"/>
      <c r="HE213" s="53"/>
      <c r="HF213" s="53"/>
      <c r="HG213" s="53"/>
      <c r="HH213" s="53"/>
      <c r="HI213" s="53"/>
      <c r="HJ213" s="53"/>
      <c r="HK213" s="53"/>
      <c r="HL213" s="53"/>
      <c r="HM213" s="53"/>
      <c r="HN213" s="53"/>
      <c r="HO213" s="53"/>
      <c r="HP213" s="53"/>
      <c r="HQ213" s="53"/>
      <c r="HR213" s="53"/>
      <c r="HS213" s="53"/>
      <c r="HT213" s="53"/>
      <c r="HU213" s="53"/>
      <c r="HV213" s="53"/>
      <c r="HW213" s="53"/>
      <c r="HX213" s="53"/>
      <c r="HY213" s="53"/>
      <c r="HZ213" s="53"/>
      <c r="IA213" s="53"/>
      <c r="IB213" s="53"/>
      <c r="IC213" s="53"/>
      <c r="ID213" s="53"/>
      <c r="IE213" s="53"/>
      <c r="IF213" s="53"/>
      <c r="IG213" s="53"/>
      <c r="IH213" s="53"/>
      <c r="II213" s="53"/>
      <c r="IJ213" s="53"/>
      <c r="IK213" s="53"/>
      <c r="IL213" s="53"/>
      <c r="IM213" s="53"/>
      <c r="IN213" s="53"/>
      <c r="IO213" s="53"/>
      <c r="IP213" s="53"/>
      <c r="IQ213" s="53"/>
      <c r="IR213" s="53"/>
      <c r="IS213" s="53"/>
      <c r="IT213" s="53"/>
      <c r="IU213" s="53"/>
      <c r="IV213" s="53"/>
      <c r="IW213" s="53"/>
      <c r="IX213" s="53"/>
      <c r="IY213" s="53"/>
      <c r="IZ213" s="53"/>
      <c r="JA213" s="53"/>
      <c r="JB213" s="53"/>
      <c r="JC213" s="53"/>
      <c r="JD213" s="53"/>
      <c r="JE213" s="53"/>
      <c r="JF213" s="53"/>
      <c r="JG213" s="53"/>
      <c r="JH213" s="53"/>
      <c r="JI213" s="53"/>
      <c r="JJ213" s="53"/>
      <c r="JK213" s="53"/>
      <c r="JL213" s="53"/>
      <c r="JM213" s="53"/>
      <c r="JN213" s="53"/>
      <c r="JO213" s="53"/>
      <c r="JP213" s="53"/>
      <c r="JQ213" s="53"/>
      <c r="JR213" s="53"/>
      <c r="JS213" s="53"/>
      <c r="JT213" s="53"/>
      <c r="JU213" s="53"/>
      <c r="JV213" s="53"/>
      <c r="JW213" s="53"/>
      <c r="JX213" s="53"/>
      <c r="JY213" s="53"/>
      <c r="JZ213" s="53"/>
      <c r="KA213" s="53"/>
      <c r="KB213" s="53"/>
      <c r="KC213" s="53"/>
      <c r="KD213" s="53"/>
      <c r="KE213" s="53"/>
      <c r="KF213" s="53"/>
      <c r="KG213" s="53"/>
      <c r="KH213" s="53"/>
      <c r="KI213" s="53"/>
      <c r="KJ213" s="53"/>
      <c r="KK213" s="53"/>
      <c r="KL213" s="53"/>
      <c r="KM213" s="53"/>
      <c r="KN213" s="53"/>
    </row>
    <row r="214" spans="1:300" s="52" customFormat="1" ht="31.5" customHeight="1">
      <c r="A214" s="268"/>
      <c r="B214" s="269"/>
      <c r="C214" s="48" t="s">
        <v>26</v>
      </c>
      <c r="D214" s="49"/>
      <c r="E214" s="49">
        <f>E213</f>
        <v>155911.4</v>
      </c>
      <c r="F214" s="49"/>
      <c r="G214" s="49">
        <f>G213</f>
        <v>0</v>
      </c>
      <c r="H214" s="49">
        <f>H213</f>
        <v>0</v>
      </c>
      <c r="I214" s="50"/>
      <c r="J214" s="50"/>
      <c r="K214" s="50"/>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c r="GI214" s="53"/>
      <c r="GJ214" s="53"/>
      <c r="GK214" s="53"/>
      <c r="GL214" s="53"/>
      <c r="GM214" s="53"/>
      <c r="GN214" s="53"/>
      <c r="GO214" s="53"/>
      <c r="GP214" s="53"/>
      <c r="GQ214" s="53"/>
      <c r="GR214" s="53"/>
      <c r="GS214" s="53"/>
      <c r="GT214" s="53"/>
      <c r="GU214" s="53"/>
      <c r="GV214" s="53"/>
      <c r="GW214" s="53"/>
      <c r="GX214" s="53"/>
      <c r="GY214" s="53"/>
      <c r="GZ214" s="53"/>
      <c r="HA214" s="53"/>
      <c r="HB214" s="53"/>
      <c r="HC214" s="53"/>
      <c r="HD214" s="53"/>
      <c r="HE214" s="53"/>
      <c r="HF214" s="53"/>
      <c r="HG214" s="53"/>
      <c r="HH214" s="53"/>
      <c r="HI214" s="53"/>
      <c r="HJ214" s="53"/>
      <c r="HK214" s="53"/>
      <c r="HL214" s="53"/>
      <c r="HM214" s="53"/>
      <c r="HN214" s="53"/>
      <c r="HO214" s="53"/>
      <c r="HP214" s="53"/>
      <c r="HQ214" s="53"/>
      <c r="HR214" s="53"/>
      <c r="HS214" s="53"/>
      <c r="HT214" s="53"/>
      <c r="HU214" s="53"/>
      <c r="HV214" s="53"/>
      <c r="HW214" s="53"/>
      <c r="HX214" s="53"/>
      <c r="HY214" s="53"/>
      <c r="HZ214" s="53"/>
      <c r="IA214" s="53"/>
      <c r="IB214" s="53"/>
      <c r="IC214" s="53"/>
      <c r="ID214" s="53"/>
      <c r="IE214" s="53"/>
      <c r="IF214" s="53"/>
      <c r="IG214" s="53"/>
      <c r="IH214" s="53"/>
      <c r="II214" s="53"/>
      <c r="IJ214" s="53"/>
      <c r="IK214" s="53"/>
      <c r="IL214" s="53"/>
      <c r="IM214" s="53"/>
      <c r="IN214" s="53"/>
      <c r="IO214" s="53"/>
      <c r="IP214" s="53"/>
      <c r="IQ214" s="53"/>
      <c r="IR214" s="53"/>
      <c r="IS214" s="53"/>
      <c r="IT214" s="53"/>
      <c r="IU214" s="53"/>
      <c r="IV214" s="53"/>
      <c r="IW214" s="53"/>
      <c r="IX214" s="53"/>
      <c r="IY214" s="53"/>
      <c r="IZ214" s="53"/>
      <c r="JA214" s="53"/>
      <c r="JB214" s="53"/>
      <c r="JC214" s="53"/>
      <c r="JD214" s="53"/>
      <c r="JE214" s="53"/>
      <c r="JF214" s="53"/>
      <c r="JG214" s="53"/>
      <c r="JH214" s="53"/>
      <c r="JI214" s="53"/>
      <c r="JJ214" s="53"/>
      <c r="JK214" s="53"/>
      <c r="JL214" s="53"/>
      <c r="JM214" s="53"/>
      <c r="JN214" s="53"/>
      <c r="JO214" s="53"/>
      <c r="JP214" s="53"/>
      <c r="JQ214" s="53"/>
      <c r="JR214" s="53"/>
      <c r="JS214" s="53"/>
      <c r="JT214" s="53"/>
      <c r="JU214" s="53"/>
      <c r="JV214" s="53"/>
      <c r="JW214" s="53"/>
      <c r="JX214" s="53"/>
      <c r="JY214" s="53"/>
      <c r="JZ214" s="53"/>
      <c r="KA214" s="53"/>
      <c r="KB214" s="53"/>
      <c r="KC214" s="53"/>
      <c r="KD214" s="53"/>
      <c r="KE214" s="53"/>
      <c r="KF214" s="53"/>
      <c r="KG214" s="53"/>
      <c r="KH214" s="53"/>
      <c r="KI214" s="53"/>
      <c r="KJ214" s="53"/>
      <c r="KK214" s="53"/>
      <c r="KL214" s="53"/>
      <c r="KM214" s="53"/>
      <c r="KN214" s="53"/>
    </row>
    <row r="215" spans="1:300" s="52" customFormat="1" ht="30.75" customHeight="1">
      <c r="A215" s="268"/>
      <c r="B215" s="269"/>
      <c r="C215" s="48" t="s">
        <v>27</v>
      </c>
      <c r="D215" s="49">
        <f>D222</f>
        <v>250</v>
      </c>
      <c r="E215" s="49">
        <f>E222</f>
        <v>0</v>
      </c>
      <c r="F215" s="49">
        <f>F222</f>
        <v>0</v>
      </c>
      <c r="G215" s="49">
        <f>G222</f>
        <v>0</v>
      </c>
      <c r="H215" s="49">
        <f>H222</f>
        <v>0</v>
      </c>
      <c r="I215" s="50"/>
      <c r="J215" s="50"/>
      <c r="K215" s="50"/>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53"/>
      <c r="GC215" s="53"/>
      <c r="GD215" s="53"/>
      <c r="GE215" s="53"/>
      <c r="GF215" s="53"/>
      <c r="GG215" s="53"/>
      <c r="GH215" s="53"/>
      <c r="GI215" s="53"/>
      <c r="GJ215" s="53"/>
      <c r="GK215" s="53"/>
      <c r="GL215" s="53"/>
      <c r="GM215" s="53"/>
      <c r="GN215" s="53"/>
      <c r="GO215" s="53"/>
      <c r="GP215" s="53"/>
      <c r="GQ215" s="53"/>
      <c r="GR215" s="53"/>
      <c r="GS215" s="53"/>
      <c r="GT215" s="53"/>
      <c r="GU215" s="53"/>
      <c r="GV215" s="53"/>
      <c r="GW215" s="53"/>
      <c r="GX215" s="53"/>
      <c r="GY215" s="53"/>
      <c r="GZ215" s="53"/>
      <c r="HA215" s="53"/>
      <c r="HB215" s="53"/>
      <c r="HC215" s="53"/>
      <c r="HD215" s="53"/>
      <c r="HE215" s="53"/>
      <c r="HF215" s="53"/>
      <c r="HG215" s="53"/>
      <c r="HH215" s="53"/>
      <c r="HI215" s="53"/>
      <c r="HJ215" s="53"/>
      <c r="HK215" s="53"/>
      <c r="HL215" s="53"/>
      <c r="HM215" s="53"/>
      <c r="HN215" s="53"/>
      <c r="HO215" s="53"/>
      <c r="HP215" s="53"/>
      <c r="HQ215" s="53"/>
      <c r="HR215" s="53"/>
      <c r="HS215" s="53"/>
      <c r="HT215" s="53"/>
      <c r="HU215" s="53"/>
      <c r="HV215" s="53"/>
      <c r="HW215" s="53"/>
      <c r="HX215" s="53"/>
      <c r="HY215" s="53"/>
      <c r="HZ215" s="53"/>
      <c r="IA215" s="53"/>
      <c r="IB215" s="53"/>
      <c r="IC215" s="53"/>
      <c r="ID215" s="53"/>
      <c r="IE215" s="53"/>
      <c r="IF215" s="53"/>
      <c r="IG215" s="53"/>
      <c r="IH215" s="53"/>
      <c r="II215" s="53"/>
      <c r="IJ215" s="53"/>
      <c r="IK215" s="53"/>
      <c r="IL215" s="53"/>
      <c r="IM215" s="53"/>
      <c r="IN215" s="53"/>
      <c r="IO215" s="53"/>
      <c r="IP215" s="53"/>
      <c r="IQ215" s="53"/>
      <c r="IR215" s="53"/>
      <c r="IS215" s="53"/>
      <c r="IT215" s="53"/>
      <c r="IU215" s="53"/>
      <c r="IV215" s="53"/>
      <c r="IW215" s="53"/>
      <c r="IX215" s="53"/>
      <c r="IY215" s="53"/>
      <c r="IZ215" s="53"/>
      <c r="JA215" s="53"/>
      <c r="JB215" s="53"/>
      <c r="JC215" s="53"/>
      <c r="JD215" s="53"/>
      <c r="JE215" s="53"/>
      <c r="JF215" s="53"/>
      <c r="JG215" s="53"/>
      <c r="JH215" s="53"/>
      <c r="JI215" s="53"/>
      <c r="JJ215" s="53"/>
      <c r="JK215" s="53"/>
      <c r="JL215" s="53"/>
      <c r="JM215" s="53"/>
      <c r="JN215" s="53"/>
      <c r="JO215" s="53"/>
      <c r="JP215" s="53"/>
      <c r="JQ215" s="53"/>
      <c r="JR215" s="53"/>
      <c r="JS215" s="53"/>
      <c r="JT215" s="53"/>
      <c r="JU215" s="53"/>
      <c r="JV215" s="53"/>
      <c r="JW215" s="53"/>
      <c r="JX215" s="53"/>
      <c r="JY215" s="53"/>
      <c r="JZ215" s="53"/>
      <c r="KA215" s="53"/>
      <c r="KB215" s="53"/>
      <c r="KC215" s="53"/>
      <c r="KD215" s="53"/>
      <c r="KE215" s="53"/>
      <c r="KF215" s="53"/>
      <c r="KG215" s="53"/>
      <c r="KH215" s="53"/>
      <c r="KI215" s="53"/>
      <c r="KJ215" s="53"/>
      <c r="KK215" s="53"/>
      <c r="KL215" s="53"/>
      <c r="KM215" s="53"/>
      <c r="KN215" s="53"/>
    </row>
    <row r="216" spans="1:300" s="52" customFormat="1" ht="33" customHeight="1">
      <c r="A216" s="268"/>
      <c r="B216" s="269"/>
      <c r="C216" s="20" t="s">
        <v>28</v>
      </c>
      <c r="D216" s="49">
        <f>D223</f>
        <v>9129</v>
      </c>
      <c r="E216" s="49"/>
      <c r="F216" s="49"/>
      <c r="G216" s="49"/>
      <c r="H216" s="49"/>
      <c r="I216" s="50"/>
      <c r="J216" s="50"/>
      <c r="K216" s="50"/>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c r="GI216" s="53"/>
      <c r="GJ216" s="53"/>
      <c r="GK216" s="53"/>
      <c r="GL216" s="53"/>
      <c r="GM216" s="53"/>
      <c r="GN216" s="53"/>
      <c r="GO216" s="53"/>
      <c r="GP216" s="53"/>
      <c r="GQ216" s="53"/>
      <c r="GR216" s="53"/>
      <c r="GS216" s="53"/>
      <c r="GT216" s="53"/>
      <c r="GU216" s="53"/>
      <c r="GV216" s="53"/>
      <c r="GW216" s="53"/>
      <c r="GX216" s="53"/>
      <c r="GY216" s="53"/>
      <c r="GZ216" s="53"/>
      <c r="HA216" s="53"/>
      <c r="HB216" s="53"/>
      <c r="HC216" s="53"/>
      <c r="HD216" s="53"/>
      <c r="HE216" s="53"/>
      <c r="HF216" s="53"/>
      <c r="HG216" s="53"/>
      <c r="HH216" s="53"/>
      <c r="HI216" s="53"/>
      <c r="HJ216" s="53"/>
      <c r="HK216" s="53"/>
      <c r="HL216" s="53"/>
      <c r="HM216" s="53"/>
      <c r="HN216" s="53"/>
      <c r="HO216" s="53"/>
      <c r="HP216" s="53"/>
      <c r="HQ216" s="53"/>
      <c r="HR216" s="53"/>
      <c r="HS216" s="53"/>
      <c r="HT216" s="53"/>
      <c r="HU216" s="53"/>
      <c r="HV216" s="53"/>
      <c r="HW216" s="53"/>
      <c r="HX216" s="53"/>
      <c r="HY216" s="53"/>
      <c r="HZ216" s="53"/>
      <c r="IA216" s="53"/>
      <c r="IB216" s="53"/>
      <c r="IC216" s="53"/>
      <c r="ID216" s="53"/>
      <c r="IE216" s="53"/>
      <c r="IF216" s="53"/>
      <c r="IG216" s="53"/>
      <c r="IH216" s="53"/>
      <c r="II216" s="53"/>
      <c r="IJ216" s="53"/>
      <c r="IK216" s="53"/>
      <c r="IL216" s="53"/>
      <c r="IM216" s="53"/>
      <c r="IN216" s="53"/>
      <c r="IO216" s="53"/>
      <c r="IP216" s="53"/>
      <c r="IQ216" s="53"/>
      <c r="IR216" s="53"/>
      <c r="IS216" s="53"/>
      <c r="IT216" s="53"/>
      <c r="IU216" s="53"/>
      <c r="IV216" s="53"/>
      <c r="IW216" s="53"/>
      <c r="IX216" s="53"/>
      <c r="IY216" s="53"/>
      <c r="IZ216" s="53"/>
      <c r="JA216" s="53"/>
      <c r="JB216" s="53"/>
      <c r="JC216" s="53"/>
      <c r="JD216" s="53"/>
      <c r="JE216" s="53"/>
      <c r="JF216" s="53"/>
      <c r="JG216" s="53"/>
      <c r="JH216" s="53"/>
      <c r="JI216" s="53"/>
      <c r="JJ216" s="53"/>
      <c r="JK216" s="53"/>
      <c r="JL216" s="53"/>
      <c r="JM216" s="53"/>
      <c r="JN216" s="53"/>
      <c r="JO216" s="53"/>
      <c r="JP216" s="53"/>
      <c r="JQ216" s="53"/>
      <c r="JR216" s="53"/>
      <c r="JS216" s="53"/>
      <c r="JT216" s="53"/>
      <c r="JU216" s="53"/>
      <c r="JV216" s="53"/>
      <c r="JW216" s="53"/>
      <c r="JX216" s="53"/>
      <c r="JY216" s="53"/>
      <c r="JZ216" s="53"/>
      <c r="KA216" s="53"/>
      <c r="KB216" s="53"/>
      <c r="KC216" s="53"/>
      <c r="KD216" s="53"/>
      <c r="KE216" s="53"/>
      <c r="KF216" s="53"/>
      <c r="KG216" s="53"/>
      <c r="KH216" s="53"/>
      <c r="KI216" s="53"/>
      <c r="KJ216" s="53"/>
      <c r="KK216" s="53"/>
      <c r="KL216" s="53"/>
      <c r="KM216" s="53"/>
      <c r="KN216" s="53"/>
    </row>
    <row r="217" spans="1:300" s="52" customFormat="1" ht="24.75" customHeight="1">
      <c r="A217" s="284" t="s">
        <v>117</v>
      </c>
      <c r="B217" s="269" t="s">
        <v>116</v>
      </c>
      <c r="C217" s="48" t="s">
        <v>96</v>
      </c>
      <c r="D217" s="49">
        <f>D218+D220+D222+D223</f>
        <v>168472.5</v>
      </c>
      <c r="E217" s="243">
        <f>E218+E220+E222+E223</f>
        <v>159093.5</v>
      </c>
      <c r="F217" s="243">
        <f>F218+F220+F222+F223</f>
        <v>3182.1</v>
      </c>
      <c r="G217" s="244"/>
      <c r="H217" s="243">
        <f>H218+H220+H222+H223</f>
        <v>0</v>
      </c>
      <c r="I217" s="50"/>
      <c r="J217" s="50" t="s">
        <v>97</v>
      </c>
      <c r="K217" s="50" t="s">
        <v>97</v>
      </c>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c r="GI217" s="53"/>
      <c r="GJ217" s="53"/>
      <c r="GK217" s="53"/>
      <c r="GL217" s="53"/>
      <c r="GM217" s="53"/>
      <c r="GN217" s="53"/>
      <c r="GO217" s="53"/>
      <c r="GP217" s="53"/>
      <c r="GQ217" s="53"/>
      <c r="GR217" s="53"/>
      <c r="GS217" s="53"/>
      <c r="GT217" s="53"/>
      <c r="GU217" s="53"/>
      <c r="GV217" s="53"/>
      <c r="GW217" s="53"/>
      <c r="GX217" s="53"/>
      <c r="GY217" s="53"/>
      <c r="GZ217" s="53"/>
      <c r="HA217" s="53"/>
      <c r="HB217" s="53"/>
      <c r="HC217" s="53"/>
      <c r="HD217" s="53"/>
      <c r="HE217" s="53"/>
      <c r="HF217" s="53"/>
      <c r="HG217" s="53"/>
      <c r="HH217" s="53"/>
      <c r="HI217" s="53"/>
      <c r="HJ217" s="53"/>
      <c r="HK217" s="53"/>
      <c r="HL217" s="53"/>
      <c r="HM217" s="53"/>
      <c r="HN217" s="53"/>
      <c r="HO217" s="53"/>
      <c r="HP217" s="53"/>
      <c r="HQ217" s="53"/>
      <c r="HR217" s="53"/>
      <c r="HS217" s="53"/>
      <c r="HT217" s="53"/>
      <c r="HU217" s="53"/>
      <c r="HV217" s="53"/>
      <c r="HW217" s="53"/>
      <c r="HX217" s="53"/>
      <c r="HY217" s="53"/>
      <c r="HZ217" s="53"/>
      <c r="IA217" s="53"/>
      <c r="IB217" s="53"/>
      <c r="IC217" s="53"/>
      <c r="ID217" s="53"/>
      <c r="IE217" s="53"/>
      <c r="IF217" s="53"/>
      <c r="IG217" s="53"/>
      <c r="IH217" s="53"/>
      <c r="II217" s="53"/>
      <c r="IJ217" s="53"/>
      <c r="IK217" s="53"/>
      <c r="IL217" s="53"/>
      <c r="IM217" s="53"/>
      <c r="IN217" s="53"/>
      <c r="IO217" s="53"/>
      <c r="IP217" s="53"/>
      <c r="IQ217" s="53"/>
      <c r="IR217" s="53"/>
      <c r="IS217" s="53"/>
      <c r="IT217" s="53"/>
      <c r="IU217" s="53"/>
      <c r="IV217" s="53"/>
      <c r="IW217" s="53"/>
      <c r="IX217" s="53"/>
      <c r="IY217" s="53"/>
      <c r="IZ217" s="53"/>
      <c r="JA217" s="53"/>
      <c r="JB217" s="53"/>
      <c r="JC217" s="53"/>
      <c r="JD217" s="53"/>
      <c r="JE217" s="53"/>
      <c r="JF217" s="53"/>
      <c r="JG217" s="53"/>
      <c r="JH217" s="53"/>
      <c r="JI217" s="53"/>
      <c r="JJ217" s="53"/>
      <c r="JK217" s="53"/>
      <c r="JL217" s="53"/>
      <c r="JM217" s="53"/>
      <c r="JN217" s="53"/>
      <c r="JO217" s="53"/>
      <c r="JP217" s="53"/>
      <c r="JQ217" s="53"/>
      <c r="JR217" s="53"/>
      <c r="JS217" s="53"/>
      <c r="JT217" s="53"/>
      <c r="JU217" s="53"/>
      <c r="JV217" s="53"/>
      <c r="JW217" s="53"/>
      <c r="JX217" s="53"/>
      <c r="JY217" s="53"/>
      <c r="JZ217" s="53"/>
      <c r="KA217" s="53"/>
      <c r="KB217" s="53"/>
      <c r="KC217" s="53"/>
      <c r="KD217" s="53"/>
      <c r="KE217" s="53"/>
      <c r="KF217" s="53"/>
      <c r="KG217" s="53"/>
      <c r="KH217" s="53"/>
      <c r="KI217" s="53"/>
      <c r="KJ217" s="53"/>
      <c r="KK217" s="53"/>
      <c r="KL217" s="53"/>
      <c r="KM217" s="53"/>
      <c r="KN217" s="53"/>
    </row>
    <row r="218" spans="1:300" s="52" customFormat="1" ht="23.25" customHeight="1">
      <c r="A218" s="284"/>
      <c r="B218" s="269"/>
      <c r="C218" s="48" t="s">
        <v>23</v>
      </c>
      <c r="D218" s="49">
        <v>3182.1</v>
      </c>
      <c r="E218" s="243">
        <v>3182.1</v>
      </c>
      <c r="F218" s="243">
        <f>F219</f>
        <v>3182.1</v>
      </c>
      <c r="G218" s="243"/>
      <c r="H218" s="243"/>
      <c r="I218" s="50"/>
      <c r="J218" s="50"/>
      <c r="K218" s="50"/>
      <c r="CX218" s="53"/>
      <c r="CY218" s="53"/>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53"/>
      <c r="ER218" s="53"/>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3"/>
      <c r="FS218" s="53"/>
      <c r="FT218" s="53"/>
      <c r="FU218" s="53"/>
      <c r="FV218" s="53"/>
      <c r="FW218" s="53"/>
      <c r="FX218" s="53"/>
      <c r="FY218" s="53"/>
      <c r="FZ218" s="53"/>
      <c r="GA218" s="53"/>
      <c r="GB218" s="53"/>
      <c r="GC218" s="53"/>
      <c r="GD218" s="53"/>
      <c r="GE218" s="53"/>
      <c r="GF218" s="53"/>
      <c r="GG218" s="53"/>
      <c r="GH218" s="53"/>
      <c r="GI218" s="53"/>
      <c r="GJ218" s="53"/>
      <c r="GK218" s="53"/>
      <c r="GL218" s="53"/>
      <c r="GM218" s="53"/>
      <c r="GN218" s="53"/>
      <c r="GO218" s="53"/>
      <c r="GP218" s="53"/>
      <c r="GQ218" s="53"/>
      <c r="GR218" s="53"/>
      <c r="GS218" s="53"/>
      <c r="GT218" s="53"/>
      <c r="GU218" s="53"/>
      <c r="GV218" s="53"/>
      <c r="GW218" s="53"/>
      <c r="GX218" s="53"/>
      <c r="GY218" s="53"/>
      <c r="GZ218" s="53"/>
      <c r="HA218" s="53"/>
      <c r="HB218" s="53"/>
      <c r="HC218" s="53"/>
      <c r="HD218" s="53"/>
      <c r="HE218" s="53"/>
      <c r="HF218" s="53"/>
      <c r="HG218" s="53"/>
      <c r="HH218" s="53"/>
      <c r="HI218" s="53"/>
      <c r="HJ218" s="53"/>
      <c r="HK218" s="53"/>
      <c r="HL218" s="53"/>
      <c r="HM218" s="53"/>
      <c r="HN218" s="53"/>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c r="IL218" s="53"/>
      <c r="IM218" s="53"/>
      <c r="IN218" s="53"/>
      <c r="IO218" s="53"/>
      <c r="IP218" s="53"/>
      <c r="IQ218" s="53"/>
      <c r="IR218" s="53"/>
      <c r="IS218" s="53"/>
      <c r="IT218" s="53"/>
      <c r="IU218" s="53"/>
      <c r="IV218" s="53"/>
      <c r="IW218" s="53"/>
      <c r="IX218" s="53"/>
      <c r="IY218" s="53"/>
      <c r="IZ218" s="53"/>
      <c r="JA218" s="53"/>
      <c r="JB218" s="53"/>
      <c r="JC218" s="53"/>
      <c r="JD218" s="53"/>
      <c r="JE218" s="53"/>
      <c r="JF218" s="53"/>
      <c r="JG218" s="53"/>
      <c r="JH218" s="53"/>
      <c r="JI218" s="53"/>
      <c r="JJ218" s="53"/>
      <c r="JK218" s="53"/>
      <c r="JL218" s="53"/>
      <c r="JM218" s="53"/>
      <c r="JN218" s="53"/>
      <c r="JO218" s="53"/>
      <c r="JP218" s="53"/>
      <c r="JQ218" s="53"/>
      <c r="JR218" s="53"/>
      <c r="JS218" s="53"/>
      <c r="JT218" s="53"/>
      <c r="JU218" s="53"/>
      <c r="JV218" s="53"/>
      <c r="JW218" s="53"/>
      <c r="JX218" s="53"/>
      <c r="JY218" s="53"/>
      <c r="JZ218" s="53"/>
      <c r="KA218" s="53"/>
      <c r="KB218" s="53"/>
      <c r="KC218" s="53"/>
      <c r="KD218" s="53"/>
      <c r="KE218" s="53"/>
      <c r="KF218" s="53"/>
      <c r="KG218" s="53"/>
      <c r="KH218" s="53"/>
      <c r="KI218" s="53"/>
      <c r="KJ218" s="53"/>
      <c r="KK218" s="53"/>
      <c r="KL218" s="53"/>
      <c r="KM218" s="53"/>
      <c r="KN218" s="53"/>
    </row>
    <row r="219" spans="1:300" s="52" customFormat="1" ht="27" customHeight="1">
      <c r="A219" s="284"/>
      <c r="B219" s="269"/>
      <c r="C219" s="48" t="s">
        <v>24</v>
      </c>
      <c r="D219" s="49"/>
      <c r="E219" s="243">
        <f>E218</f>
        <v>3182.1</v>
      </c>
      <c r="F219" s="243">
        <v>3182.1</v>
      </c>
      <c r="G219" s="243">
        <f>G218</f>
        <v>0</v>
      </c>
      <c r="H219" s="243">
        <f>H218</f>
        <v>0</v>
      </c>
      <c r="I219" s="50"/>
      <c r="J219" s="50"/>
      <c r="K219" s="50"/>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53"/>
      <c r="HN219" s="53"/>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c r="IL219" s="53"/>
      <c r="IM219" s="53"/>
      <c r="IN219" s="53"/>
      <c r="IO219" s="53"/>
      <c r="IP219" s="53"/>
      <c r="IQ219" s="53"/>
      <c r="IR219" s="53"/>
      <c r="IS219" s="53"/>
      <c r="IT219" s="53"/>
      <c r="IU219" s="53"/>
      <c r="IV219" s="53"/>
      <c r="IW219" s="53"/>
      <c r="IX219" s="53"/>
      <c r="IY219" s="53"/>
      <c r="IZ219" s="53"/>
      <c r="JA219" s="53"/>
      <c r="JB219" s="53"/>
      <c r="JC219" s="53"/>
      <c r="JD219" s="53"/>
      <c r="JE219" s="53"/>
      <c r="JF219" s="53"/>
      <c r="JG219" s="53"/>
      <c r="JH219" s="53"/>
      <c r="JI219" s="53"/>
      <c r="JJ219" s="53"/>
      <c r="JK219" s="53"/>
      <c r="JL219" s="53"/>
      <c r="JM219" s="53"/>
      <c r="JN219" s="53"/>
      <c r="JO219" s="53"/>
      <c r="JP219" s="53"/>
      <c r="JQ219" s="53"/>
      <c r="JR219" s="53"/>
      <c r="JS219" s="53"/>
      <c r="JT219" s="53"/>
      <c r="JU219" s="53"/>
      <c r="JV219" s="53"/>
      <c r="JW219" s="53"/>
      <c r="JX219" s="53"/>
      <c r="JY219" s="53"/>
      <c r="JZ219" s="53"/>
      <c r="KA219" s="53"/>
      <c r="KB219" s="53"/>
      <c r="KC219" s="53"/>
      <c r="KD219" s="53"/>
      <c r="KE219" s="53"/>
      <c r="KF219" s="53"/>
      <c r="KG219" s="53"/>
      <c r="KH219" s="53"/>
      <c r="KI219" s="53"/>
      <c r="KJ219" s="53"/>
      <c r="KK219" s="53"/>
      <c r="KL219" s="53"/>
      <c r="KM219" s="53"/>
      <c r="KN219" s="53"/>
    </row>
    <row r="220" spans="1:300" s="52" customFormat="1" ht="32.25" customHeight="1">
      <c r="A220" s="284"/>
      <c r="B220" s="269"/>
      <c r="C220" s="48" t="s">
        <v>25</v>
      </c>
      <c r="D220" s="49">
        <v>155911.4</v>
      </c>
      <c r="E220" s="243">
        <v>155911.4</v>
      </c>
      <c r="F220" s="243"/>
      <c r="G220" s="243"/>
      <c r="H220" s="243"/>
      <c r="I220" s="50"/>
      <c r="J220" s="50"/>
      <c r="K220" s="50"/>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53"/>
      <c r="HN220" s="53"/>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c r="IL220" s="53"/>
      <c r="IM220" s="53"/>
      <c r="IN220" s="53"/>
      <c r="IO220" s="53"/>
      <c r="IP220" s="53"/>
      <c r="IQ220" s="53"/>
      <c r="IR220" s="53"/>
      <c r="IS220" s="53"/>
      <c r="IT220" s="53"/>
      <c r="IU220" s="53"/>
      <c r="IV220" s="53"/>
      <c r="IW220" s="53"/>
      <c r="IX220" s="53"/>
      <c r="IY220" s="53"/>
      <c r="IZ220" s="53"/>
      <c r="JA220" s="53"/>
      <c r="JB220" s="53"/>
      <c r="JC220" s="53"/>
      <c r="JD220" s="53"/>
      <c r="JE220" s="53"/>
      <c r="JF220" s="53"/>
      <c r="JG220" s="53"/>
      <c r="JH220" s="53"/>
      <c r="JI220" s="53"/>
      <c r="JJ220" s="53"/>
      <c r="JK220" s="53"/>
      <c r="JL220" s="53"/>
      <c r="JM220" s="53"/>
      <c r="JN220" s="53"/>
      <c r="JO220" s="53"/>
      <c r="JP220" s="53"/>
      <c r="JQ220" s="53"/>
      <c r="JR220" s="53"/>
      <c r="JS220" s="53"/>
      <c r="JT220" s="53"/>
      <c r="JU220" s="53"/>
      <c r="JV220" s="53"/>
      <c r="JW220" s="53"/>
      <c r="JX220" s="53"/>
      <c r="JY220" s="53"/>
      <c r="JZ220" s="53"/>
      <c r="KA220" s="53"/>
      <c r="KB220" s="53"/>
      <c r="KC220" s="53"/>
      <c r="KD220" s="53"/>
      <c r="KE220" s="53"/>
      <c r="KF220" s="53"/>
      <c r="KG220" s="53"/>
      <c r="KH220" s="53"/>
      <c r="KI220" s="53"/>
      <c r="KJ220" s="53"/>
      <c r="KK220" s="53"/>
      <c r="KL220" s="53"/>
      <c r="KM220" s="53"/>
      <c r="KN220" s="53"/>
    </row>
    <row r="221" spans="1:300" s="52" customFormat="1" ht="39" customHeight="1">
      <c r="A221" s="284"/>
      <c r="B221" s="269"/>
      <c r="C221" s="48" t="s">
        <v>26</v>
      </c>
      <c r="D221" s="49"/>
      <c r="E221" s="243">
        <f>E220</f>
        <v>155911.4</v>
      </c>
      <c r="F221" s="243"/>
      <c r="G221" s="243">
        <f>G220</f>
        <v>0</v>
      </c>
      <c r="H221" s="243">
        <f>H220</f>
        <v>0</v>
      </c>
      <c r="I221" s="50"/>
      <c r="J221" s="50"/>
      <c r="K221" s="50"/>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c r="GN221" s="53"/>
      <c r="GO221" s="53"/>
      <c r="GP221" s="53"/>
      <c r="GQ221" s="53"/>
      <c r="GR221" s="53"/>
      <c r="GS221" s="53"/>
      <c r="GT221" s="53"/>
      <c r="GU221" s="53"/>
      <c r="GV221" s="53"/>
      <c r="GW221" s="53"/>
      <c r="GX221" s="53"/>
      <c r="GY221" s="53"/>
      <c r="GZ221" s="53"/>
      <c r="HA221" s="53"/>
      <c r="HB221" s="53"/>
      <c r="HC221" s="53"/>
      <c r="HD221" s="53"/>
      <c r="HE221" s="53"/>
      <c r="HF221" s="53"/>
      <c r="HG221" s="53"/>
      <c r="HH221" s="53"/>
      <c r="HI221" s="53"/>
      <c r="HJ221" s="53"/>
      <c r="HK221" s="53"/>
      <c r="HL221" s="53"/>
      <c r="HM221" s="53"/>
      <c r="HN221" s="53"/>
      <c r="HO221" s="53"/>
      <c r="HP221" s="53"/>
      <c r="HQ221" s="53"/>
      <c r="HR221" s="53"/>
      <c r="HS221" s="53"/>
      <c r="HT221" s="53"/>
      <c r="HU221" s="53"/>
      <c r="HV221" s="53"/>
      <c r="HW221" s="53"/>
      <c r="HX221" s="53"/>
      <c r="HY221" s="53"/>
      <c r="HZ221" s="53"/>
      <c r="IA221" s="53"/>
      <c r="IB221" s="53"/>
      <c r="IC221" s="53"/>
      <c r="ID221" s="53"/>
      <c r="IE221" s="53"/>
      <c r="IF221" s="53"/>
      <c r="IG221" s="53"/>
      <c r="IH221" s="53"/>
      <c r="II221" s="53"/>
      <c r="IJ221" s="53"/>
      <c r="IK221" s="53"/>
      <c r="IL221" s="53"/>
      <c r="IM221" s="53"/>
      <c r="IN221" s="53"/>
      <c r="IO221" s="53"/>
      <c r="IP221" s="53"/>
      <c r="IQ221" s="53"/>
      <c r="IR221" s="53"/>
      <c r="IS221" s="53"/>
      <c r="IT221" s="53"/>
      <c r="IU221" s="53"/>
      <c r="IV221" s="53"/>
      <c r="IW221" s="53"/>
      <c r="IX221" s="53"/>
      <c r="IY221" s="53"/>
      <c r="IZ221" s="53"/>
      <c r="JA221" s="53"/>
      <c r="JB221" s="53"/>
      <c r="JC221" s="53"/>
      <c r="JD221" s="53"/>
      <c r="JE221" s="53"/>
      <c r="JF221" s="53"/>
      <c r="JG221" s="53"/>
      <c r="JH221" s="53"/>
      <c r="JI221" s="53"/>
      <c r="JJ221" s="53"/>
      <c r="JK221" s="53"/>
      <c r="JL221" s="53"/>
      <c r="JM221" s="53"/>
      <c r="JN221" s="53"/>
      <c r="JO221" s="53"/>
      <c r="JP221" s="53"/>
      <c r="JQ221" s="53"/>
      <c r="JR221" s="53"/>
      <c r="JS221" s="53"/>
      <c r="JT221" s="53"/>
      <c r="JU221" s="53"/>
      <c r="JV221" s="53"/>
      <c r="JW221" s="53"/>
      <c r="JX221" s="53"/>
      <c r="JY221" s="53"/>
      <c r="JZ221" s="53"/>
      <c r="KA221" s="53"/>
      <c r="KB221" s="53"/>
      <c r="KC221" s="53"/>
      <c r="KD221" s="53"/>
      <c r="KE221" s="53"/>
      <c r="KF221" s="53"/>
      <c r="KG221" s="53"/>
      <c r="KH221" s="53"/>
      <c r="KI221" s="53"/>
      <c r="KJ221" s="53"/>
      <c r="KK221" s="53"/>
      <c r="KL221" s="53"/>
      <c r="KM221" s="53"/>
      <c r="KN221" s="53"/>
    </row>
    <row r="222" spans="1:300" s="52" customFormat="1" ht="39.75" customHeight="1">
      <c r="A222" s="284"/>
      <c r="B222" s="269"/>
      <c r="C222" s="48" t="s">
        <v>27</v>
      </c>
      <c r="D222" s="49">
        <v>250</v>
      </c>
      <c r="E222" s="243"/>
      <c r="F222" s="243"/>
      <c r="G222" s="243"/>
      <c r="H222" s="243"/>
      <c r="I222" s="50"/>
      <c r="J222" s="50"/>
      <c r="K222" s="50"/>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c r="IO222" s="53"/>
      <c r="IP222" s="53"/>
      <c r="IQ222" s="53"/>
      <c r="IR222" s="53"/>
      <c r="IS222" s="53"/>
      <c r="IT222" s="53"/>
      <c r="IU222" s="53"/>
      <c r="IV222" s="53"/>
      <c r="IW222" s="53"/>
      <c r="IX222" s="53"/>
      <c r="IY222" s="53"/>
      <c r="IZ222" s="53"/>
      <c r="JA222" s="53"/>
      <c r="JB222" s="53"/>
      <c r="JC222" s="53"/>
      <c r="JD222" s="53"/>
      <c r="JE222" s="53"/>
      <c r="JF222" s="53"/>
      <c r="JG222" s="53"/>
      <c r="JH222" s="53"/>
      <c r="JI222" s="53"/>
      <c r="JJ222" s="53"/>
      <c r="JK222" s="53"/>
      <c r="JL222" s="53"/>
      <c r="JM222" s="53"/>
      <c r="JN222" s="53"/>
      <c r="JO222" s="53"/>
      <c r="JP222" s="53"/>
      <c r="JQ222" s="53"/>
      <c r="JR222" s="53"/>
      <c r="JS222" s="53"/>
      <c r="JT222" s="53"/>
      <c r="JU222" s="53"/>
      <c r="JV222" s="53"/>
      <c r="JW222" s="53"/>
      <c r="JX222" s="53"/>
      <c r="JY222" s="53"/>
      <c r="JZ222" s="53"/>
      <c r="KA222" s="53"/>
      <c r="KB222" s="53"/>
      <c r="KC222" s="53"/>
      <c r="KD222" s="53"/>
      <c r="KE222" s="53"/>
      <c r="KF222" s="53"/>
      <c r="KG222" s="53"/>
      <c r="KH222" s="53"/>
      <c r="KI222" s="53"/>
      <c r="KJ222" s="53"/>
      <c r="KK222" s="53"/>
      <c r="KL222" s="53"/>
      <c r="KM222" s="53"/>
      <c r="KN222" s="53"/>
    </row>
    <row r="223" spans="1:300" s="52" customFormat="1" ht="48" customHeight="1">
      <c r="A223" s="284"/>
      <c r="B223" s="269"/>
      <c r="C223" s="20" t="s">
        <v>28</v>
      </c>
      <c r="D223" s="49">
        <v>9129</v>
      </c>
      <c r="E223" s="243"/>
      <c r="F223" s="243"/>
      <c r="G223" s="243"/>
      <c r="H223" s="243"/>
      <c r="I223" s="50"/>
      <c r="J223" s="50"/>
      <c r="K223" s="50"/>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c r="IO223" s="53"/>
      <c r="IP223" s="53"/>
      <c r="IQ223" s="53"/>
      <c r="IR223" s="53"/>
      <c r="IS223" s="53"/>
      <c r="IT223" s="53"/>
      <c r="IU223" s="53"/>
      <c r="IV223" s="53"/>
      <c r="IW223" s="53"/>
      <c r="IX223" s="53"/>
      <c r="IY223" s="53"/>
      <c r="IZ223" s="53"/>
      <c r="JA223" s="53"/>
      <c r="JB223" s="53"/>
      <c r="JC223" s="53"/>
      <c r="JD223" s="53"/>
      <c r="JE223" s="53"/>
      <c r="JF223" s="53"/>
      <c r="JG223" s="53"/>
      <c r="JH223" s="53"/>
      <c r="JI223" s="53"/>
      <c r="JJ223" s="53"/>
      <c r="JK223" s="53"/>
      <c r="JL223" s="53"/>
      <c r="JM223" s="53"/>
      <c r="JN223" s="53"/>
      <c r="JO223" s="53"/>
      <c r="JP223" s="53"/>
      <c r="JQ223" s="53"/>
      <c r="JR223" s="53"/>
      <c r="JS223" s="53"/>
      <c r="JT223" s="53"/>
      <c r="JU223" s="53"/>
      <c r="JV223" s="53"/>
      <c r="JW223" s="53"/>
      <c r="JX223" s="53"/>
      <c r="JY223" s="53"/>
      <c r="JZ223" s="53"/>
      <c r="KA223" s="53"/>
      <c r="KB223" s="53"/>
      <c r="KC223" s="53"/>
      <c r="KD223" s="53"/>
      <c r="KE223" s="53"/>
      <c r="KF223" s="53"/>
      <c r="KG223" s="53"/>
      <c r="KH223" s="53"/>
      <c r="KI223" s="53"/>
      <c r="KJ223" s="53"/>
      <c r="KK223" s="53"/>
      <c r="KL223" s="53"/>
      <c r="KM223" s="53"/>
      <c r="KN223" s="53"/>
    </row>
    <row r="224" spans="1:300" s="63" customFormat="1" ht="15" hidden="1" customHeight="1">
      <c r="A224" s="278" t="s">
        <v>60</v>
      </c>
      <c r="B224" s="278"/>
      <c r="C224" s="278"/>
      <c r="D224" s="278"/>
      <c r="E224" s="278"/>
      <c r="F224" s="278"/>
      <c r="G224" s="278"/>
      <c r="H224" s="278"/>
      <c r="I224" s="278"/>
      <c r="J224" s="278"/>
      <c r="K224" s="278"/>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c r="DZ224" s="64"/>
      <c r="EA224" s="64"/>
      <c r="EB224" s="64"/>
      <c r="EC224" s="64"/>
      <c r="ED224" s="64"/>
      <c r="EE224" s="64"/>
      <c r="EF224" s="64"/>
      <c r="EG224" s="64"/>
      <c r="EH224" s="64"/>
      <c r="EI224" s="64"/>
      <c r="EJ224" s="64"/>
      <c r="EK224" s="64"/>
      <c r="EL224" s="64"/>
      <c r="EM224" s="64"/>
      <c r="EN224" s="64"/>
      <c r="EO224" s="64"/>
      <c r="EP224" s="64"/>
      <c r="EQ224" s="64"/>
      <c r="ER224" s="64"/>
      <c r="ES224" s="64"/>
      <c r="ET224" s="64"/>
      <c r="EU224" s="64"/>
      <c r="EV224" s="64"/>
      <c r="EW224" s="64"/>
      <c r="EX224" s="64"/>
      <c r="EY224" s="64"/>
      <c r="EZ224" s="64"/>
      <c r="FA224" s="64"/>
      <c r="FB224" s="64"/>
      <c r="FC224" s="64"/>
      <c r="FD224" s="64"/>
      <c r="FE224" s="64"/>
      <c r="FF224" s="64"/>
      <c r="FG224" s="64"/>
      <c r="FH224" s="64"/>
      <c r="FI224" s="64"/>
      <c r="FJ224" s="64"/>
      <c r="FK224" s="64"/>
      <c r="FL224" s="64"/>
      <c r="FM224" s="64"/>
      <c r="FN224" s="64"/>
      <c r="FO224" s="64"/>
      <c r="FP224" s="64"/>
      <c r="FQ224" s="64"/>
      <c r="FR224" s="64"/>
      <c r="FS224" s="64"/>
      <c r="FT224" s="64"/>
      <c r="FU224" s="64"/>
      <c r="FV224" s="64"/>
      <c r="FW224" s="64"/>
      <c r="FX224" s="64"/>
      <c r="FY224" s="64"/>
      <c r="FZ224" s="64"/>
      <c r="GA224" s="64"/>
      <c r="GB224" s="64"/>
      <c r="GC224" s="64"/>
      <c r="GD224" s="64"/>
      <c r="GE224" s="64"/>
      <c r="GF224" s="64"/>
      <c r="GG224" s="64"/>
      <c r="GH224" s="64"/>
      <c r="GI224" s="64"/>
      <c r="GJ224" s="64"/>
      <c r="GK224" s="64"/>
      <c r="GL224" s="64"/>
      <c r="GM224" s="64"/>
      <c r="GN224" s="64"/>
      <c r="GO224" s="64"/>
      <c r="GP224" s="64"/>
      <c r="GQ224" s="64"/>
      <c r="GR224" s="64"/>
      <c r="GS224" s="64"/>
      <c r="GT224" s="64"/>
      <c r="GU224" s="64"/>
      <c r="GV224" s="64"/>
      <c r="GW224" s="64"/>
      <c r="GX224" s="64"/>
      <c r="GY224" s="64"/>
      <c r="GZ224" s="64"/>
      <c r="HA224" s="64"/>
      <c r="HB224" s="64"/>
      <c r="HC224" s="64"/>
      <c r="HD224" s="64"/>
      <c r="HE224" s="64"/>
      <c r="HF224" s="64"/>
      <c r="HG224" s="64"/>
      <c r="HH224" s="64"/>
      <c r="HI224" s="64"/>
      <c r="HJ224" s="64"/>
      <c r="HK224" s="64"/>
      <c r="HL224" s="64"/>
      <c r="HM224" s="64"/>
      <c r="HN224" s="64"/>
      <c r="HO224" s="64"/>
      <c r="HP224" s="64"/>
      <c r="HQ224" s="64"/>
      <c r="HR224" s="64"/>
      <c r="HS224" s="64"/>
      <c r="HT224" s="64"/>
      <c r="HU224" s="64"/>
      <c r="HV224" s="64"/>
      <c r="HW224" s="64"/>
      <c r="HX224" s="64"/>
      <c r="HY224" s="64"/>
      <c r="HZ224" s="64"/>
      <c r="IA224" s="64"/>
      <c r="IB224" s="64"/>
      <c r="IC224" s="64"/>
      <c r="ID224" s="64"/>
      <c r="IE224" s="64"/>
      <c r="IF224" s="64"/>
      <c r="IG224" s="64"/>
      <c r="IH224" s="64"/>
      <c r="II224" s="64"/>
      <c r="IJ224" s="64"/>
      <c r="IK224" s="64"/>
      <c r="IL224" s="64"/>
      <c r="IM224" s="64"/>
      <c r="IN224" s="64"/>
      <c r="IO224" s="64"/>
      <c r="IP224" s="64"/>
      <c r="IQ224" s="64"/>
      <c r="IR224" s="64"/>
      <c r="IS224" s="64"/>
      <c r="IT224" s="64"/>
      <c r="IU224" s="64"/>
      <c r="IV224" s="64"/>
      <c r="IW224" s="64"/>
      <c r="IX224" s="64"/>
      <c r="IY224" s="64"/>
      <c r="IZ224" s="64"/>
      <c r="JA224" s="64"/>
      <c r="JB224" s="64"/>
      <c r="JC224" s="64"/>
      <c r="JD224" s="64"/>
      <c r="JE224" s="64"/>
      <c r="JF224" s="64"/>
      <c r="JG224" s="64"/>
      <c r="JH224" s="64"/>
      <c r="JI224" s="64"/>
      <c r="JJ224" s="64"/>
      <c r="JK224" s="64"/>
      <c r="JL224" s="64"/>
      <c r="JM224" s="64"/>
      <c r="JN224" s="64"/>
      <c r="JO224" s="64"/>
      <c r="JP224" s="64"/>
      <c r="JQ224" s="64"/>
      <c r="JR224" s="64"/>
      <c r="JS224" s="64"/>
      <c r="JT224" s="64"/>
      <c r="JU224" s="64"/>
      <c r="JV224" s="64"/>
      <c r="JW224" s="64"/>
      <c r="JX224" s="64"/>
      <c r="JY224" s="64"/>
      <c r="JZ224" s="64"/>
      <c r="KA224" s="64"/>
      <c r="KB224" s="64"/>
      <c r="KC224" s="64"/>
      <c r="KD224" s="64"/>
      <c r="KE224" s="64"/>
      <c r="KF224" s="64"/>
      <c r="KG224" s="64"/>
      <c r="KH224" s="64"/>
      <c r="KI224" s="64"/>
      <c r="KJ224" s="64"/>
      <c r="KK224" s="64"/>
      <c r="KL224" s="64"/>
      <c r="KM224" s="64"/>
      <c r="KN224" s="64"/>
    </row>
    <row r="225" spans="1:300" s="52" customFormat="1" ht="15" hidden="1" customHeight="1">
      <c r="A225" s="283" t="s">
        <v>118</v>
      </c>
      <c r="B225" s="269" t="s">
        <v>101</v>
      </c>
      <c r="C225" s="48" t="s">
        <v>96</v>
      </c>
      <c r="D225" s="49">
        <f>D226+D228+D230+D231</f>
        <v>0</v>
      </c>
      <c r="E225" s="50" t="s">
        <v>97</v>
      </c>
      <c r="F225" s="49">
        <f>F226+F228+F230+F231</f>
        <v>0</v>
      </c>
      <c r="G225" s="50" t="s">
        <v>97</v>
      </c>
      <c r="H225" s="49">
        <f>H226+H228+H230+H231</f>
        <v>0</v>
      </c>
      <c r="I225" s="50" t="e">
        <f>H225/D225*100</f>
        <v>#DIV/0!</v>
      </c>
      <c r="J225" s="50" t="s">
        <v>97</v>
      </c>
      <c r="K225" s="50" t="s">
        <v>97</v>
      </c>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c r="IO225" s="53"/>
      <c r="IP225" s="53"/>
      <c r="IQ225" s="53"/>
      <c r="IR225" s="53"/>
      <c r="IS225" s="53"/>
      <c r="IT225" s="53"/>
      <c r="IU225" s="53"/>
      <c r="IV225" s="53"/>
      <c r="IW225" s="53"/>
      <c r="IX225" s="53"/>
      <c r="IY225" s="53"/>
      <c r="IZ225" s="53"/>
      <c r="JA225" s="53"/>
      <c r="JB225" s="53"/>
      <c r="JC225" s="53"/>
      <c r="JD225" s="53"/>
      <c r="JE225" s="53"/>
      <c r="JF225" s="53"/>
      <c r="JG225" s="53"/>
      <c r="JH225" s="53"/>
      <c r="JI225" s="53"/>
      <c r="JJ225" s="53"/>
      <c r="JK225" s="53"/>
      <c r="JL225" s="53"/>
      <c r="JM225" s="53"/>
      <c r="JN225" s="53"/>
      <c r="JO225" s="53"/>
      <c r="JP225" s="53"/>
      <c r="JQ225" s="53"/>
      <c r="JR225" s="53"/>
      <c r="JS225" s="53"/>
      <c r="JT225" s="53"/>
      <c r="JU225" s="53"/>
      <c r="JV225" s="53"/>
      <c r="JW225" s="53"/>
      <c r="JX225" s="53"/>
      <c r="JY225" s="53"/>
      <c r="JZ225" s="53"/>
      <c r="KA225" s="53"/>
      <c r="KB225" s="53"/>
      <c r="KC225" s="53"/>
      <c r="KD225" s="53"/>
      <c r="KE225" s="53"/>
      <c r="KF225" s="53"/>
      <c r="KG225" s="53"/>
      <c r="KH225" s="53"/>
      <c r="KI225" s="53"/>
      <c r="KJ225" s="53"/>
      <c r="KK225" s="53"/>
      <c r="KL225" s="53"/>
      <c r="KM225" s="53"/>
      <c r="KN225" s="53"/>
    </row>
    <row r="226" spans="1:300" s="52" customFormat="1" hidden="1">
      <c r="A226" s="283"/>
      <c r="B226" s="269"/>
      <c r="C226" s="48" t="s">
        <v>23</v>
      </c>
      <c r="D226" s="49">
        <v>0</v>
      </c>
      <c r="E226" s="49">
        <v>0</v>
      </c>
      <c r="F226" s="49">
        <v>0</v>
      </c>
      <c r="G226" s="49">
        <v>0</v>
      </c>
      <c r="H226" s="49">
        <v>0</v>
      </c>
      <c r="I226" s="50" t="e">
        <f>H226/D226*100</f>
        <v>#DIV/0!</v>
      </c>
      <c r="J226" s="50" t="e">
        <f>G226/E226*100</f>
        <v>#DIV/0!</v>
      </c>
      <c r="K226" s="50" t="e">
        <f>G226/F226*100</f>
        <v>#DIV/0!</v>
      </c>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c r="IO226" s="53"/>
      <c r="IP226" s="53"/>
      <c r="IQ226" s="53"/>
      <c r="IR226" s="53"/>
      <c r="IS226" s="53"/>
      <c r="IT226" s="53"/>
      <c r="IU226" s="53"/>
      <c r="IV226" s="53"/>
      <c r="IW226" s="53"/>
      <c r="IX226" s="53"/>
      <c r="IY226" s="53"/>
      <c r="IZ226" s="53"/>
      <c r="JA226" s="53"/>
      <c r="JB226" s="53"/>
      <c r="JC226" s="53"/>
      <c r="JD226" s="53"/>
      <c r="JE226" s="53"/>
      <c r="JF226" s="53"/>
      <c r="JG226" s="53"/>
      <c r="JH226" s="53"/>
      <c r="JI226" s="53"/>
      <c r="JJ226" s="53"/>
      <c r="JK226" s="53"/>
      <c r="JL226" s="53"/>
      <c r="JM226" s="53"/>
      <c r="JN226" s="53"/>
      <c r="JO226" s="53"/>
      <c r="JP226" s="53"/>
      <c r="JQ226" s="53"/>
      <c r="JR226" s="53"/>
      <c r="JS226" s="53"/>
      <c r="JT226" s="53"/>
      <c r="JU226" s="53"/>
      <c r="JV226" s="53"/>
      <c r="JW226" s="53"/>
      <c r="JX226" s="53"/>
      <c r="JY226" s="53"/>
      <c r="JZ226" s="53"/>
      <c r="KA226" s="53"/>
      <c r="KB226" s="53"/>
      <c r="KC226" s="53"/>
      <c r="KD226" s="53"/>
      <c r="KE226" s="53"/>
      <c r="KF226" s="53"/>
      <c r="KG226" s="53"/>
      <c r="KH226" s="53"/>
      <c r="KI226" s="53"/>
      <c r="KJ226" s="53"/>
      <c r="KK226" s="53"/>
      <c r="KL226" s="53"/>
      <c r="KM226" s="53"/>
      <c r="KN226" s="53"/>
    </row>
    <row r="227" spans="1:300" s="52" customFormat="1" ht="54" hidden="1">
      <c r="A227" s="283"/>
      <c r="B227" s="269"/>
      <c r="C227" s="48" t="s">
        <v>24</v>
      </c>
      <c r="D227" s="49"/>
      <c r="E227" s="49">
        <v>0</v>
      </c>
      <c r="F227" s="49"/>
      <c r="G227" s="49">
        <v>0</v>
      </c>
      <c r="H227" s="49">
        <v>0</v>
      </c>
      <c r="I227" s="50"/>
      <c r="J227" s="50" t="e">
        <f>G227/E227*100</f>
        <v>#DIV/0!</v>
      </c>
      <c r="K227" s="50"/>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c r="IO227" s="53"/>
      <c r="IP227" s="53"/>
      <c r="IQ227" s="53"/>
      <c r="IR227" s="53"/>
      <c r="IS227" s="53"/>
      <c r="IT227" s="53"/>
      <c r="IU227" s="53"/>
      <c r="IV227" s="53"/>
      <c r="IW227" s="53"/>
      <c r="IX227" s="53"/>
      <c r="IY227" s="53"/>
      <c r="IZ227" s="53"/>
      <c r="JA227" s="53"/>
      <c r="JB227" s="53"/>
      <c r="JC227" s="53"/>
      <c r="JD227" s="53"/>
      <c r="JE227" s="53"/>
      <c r="JF227" s="53"/>
      <c r="JG227" s="53"/>
      <c r="JH227" s="53"/>
      <c r="JI227" s="53"/>
      <c r="JJ227" s="53"/>
      <c r="JK227" s="53"/>
      <c r="JL227" s="53"/>
      <c r="JM227" s="53"/>
      <c r="JN227" s="53"/>
      <c r="JO227" s="53"/>
      <c r="JP227" s="53"/>
      <c r="JQ227" s="53"/>
      <c r="JR227" s="53"/>
      <c r="JS227" s="53"/>
      <c r="JT227" s="53"/>
      <c r="JU227" s="53"/>
      <c r="JV227" s="53"/>
      <c r="JW227" s="53"/>
      <c r="JX227" s="53"/>
      <c r="JY227" s="53"/>
      <c r="JZ227" s="53"/>
      <c r="KA227" s="53"/>
      <c r="KB227" s="53"/>
      <c r="KC227" s="53"/>
      <c r="KD227" s="53"/>
      <c r="KE227" s="53"/>
      <c r="KF227" s="53"/>
      <c r="KG227" s="53"/>
      <c r="KH227" s="53"/>
      <c r="KI227" s="53"/>
      <c r="KJ227" s="53"/>
      <c r="KK227" s="53"/>
      <c r="KL227" s="53"/>
      <c r="KM227" s="53"/>
      <c r="KN227" s="53"/>
    </row>
    <row r="228" spans="1:300" s="52" customFormat="1" ht="27" hidden="1">
      <c r="A228" s="283"/>
      <c r="B228" s="269"/>
      <c r="C228" s="48" t="s">
        <v>25</v>
      </c>
      <c r="D228" s="49">
        <v>0</v>
      </c>
      <c r="E228" s="49">
        <v>0</v>
      </c>
      <c r="F228" s="49">
        <v>0</v>
      </c>
      <c r="G228" s="49">
        <v>0</v>
      </c>
      <c r="H228" s="49">
        <v>0</v>
      </c>
      <c r="I228" s="50" t="e">
        <f>H228/D228*100</f>
        <v>#DIV/0!</v>
      </c>
      <c r="J228" s="50" t="e">
        <f>G228/E228*100</f>
        <v>#DIV/0!</v>
      </c>
      <c r="K228" s="50" t="e">
        <f>G228/F228*100</f>
        <v>#DIV/0!</v>
      </c>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c r="ER228" s="53"/>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53"/>
      <c r="HN228" s="53"/>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c r="IL228" s="53"/>
      <c r="IM228" s="53"/>
      <c r="IN228" s="53"/>
      <c r="IO228" s="53"/>
      <c r="IP228" s="53"/>
      <c r="IQ228" s="53"/>
      <c r="IR228" s="53"/>
      <c r="IS228" s="53"/>
      <c r="IT228" s="53"/>
      <c r="IU228" s="53"/>
      <c r="IV228" s="53"/>
      <c r="IW228" s="53"/>
      <c r="IX228" s="53"/>
      <c r="IY228" s="53"/>
      <c r="IZ228" s="53"/>
      <c r="JA228" s="53"/>
      <c r="JB228" s="53"/>
      <c r="JC228" s="53"/>
      <c r="JD228" s="53"/>
      <c r="JE228" s="53"/>
      <c r="JF228" s="53"/>
      <c r="JG228" s="53"/>
      <c r="JH228" s="53"/>
      <c r="JI228" s="53"/>
      <c r="JJ228" s="53"/>
      <c r="JK228" s="53"/>
      <c r="JL228" s="53"/>
      <c r="JM228" s="53"/>
      <c r="JN228" s="53"/>
      <c r="JO228" s="53"/>
      <c r="JP228" s="53"/>
      <c r="JQ228" s="53"/>
      <c r="JR228" s="53"/>
      <c r="JS228" s="53"/>
      <c r="JT228" s="53"/>
      <c r="JU228" s="53"/>
      <c r="JV228" s="53"/>
      <c r="JW228" s="53"/>
      <c r="JX228" s="53"/>
      <c r="JY228" s="53"/>
      <c r="JZ228" s="53"/>
      <c r="KA228" s="53"/>
      <c r="KB228" s="53"/>
      <c r="KC228" s="53"/>
      <c r="KD228" s="53"/>
      <c r="KE228" s="53"/>
      <c r="KF228" s="53"/>
      <c r="KG228" s="53"/>
      <c r="KH228" s="53"/>
      <c r="KI228" s="53"/>
      <c r="KJ228" s="53"/>
      <c r="KK228" s="53"/>
      <c r="KL228" s="53"/>
      <c r="KM228" s="53"/>
      <c r="KN228" s="53"/>
    </row>
    <row r="229" spans="1:300" s="52" customFormat="1" ht="67.5" hidden="1">
      <c r="A229" s="283"/>
      <c r="B229" s="269"/>
      <c r="C229" s="48" t="s">
        <v>26</v>
      </c>
      <c r="D229" s="49"/>
      <c r="E229" s="49">
        <v>0</v>
      </c>
      <c r="F229" s="49"/>
      <c r="G229" s="49">
        <v>0</v>
      </c>
      <c r="H229" s="49">
        <v>0</v>
      </c>
      <c r="I229" s="50"/>
      <c r="J229" s="50" t="e">
        <f>G229/E229*100</f>
        <v>#DIV/0!</v>
      </c>
      <c r="K229" s="50"/>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c r="IO229" s="53"/>
      <c r="IP229" s="53"/>
      <c r="IQ229" s="53"/>
      <c r="IR229" s="53"/>
      <c r="IS229" s="53"/>
      <c r="IT229" s="53"/>
      <c r="IU229" s="53"/>
      <c r="IV229" s="53"/>
      <c r="IW229" s="53"/>
      <c r="IX229" s="53"/>
      <c r="IY229" s="53"/>
      <c r="IZ229" s="53"/>
      <c r="JA229" s="53"/>
      <c r="JB229" s="53"/>
      <c r="JC229" s="53"/>
      <c r="JD229" s="53"/>
      <c r="JE229" s="53"/>
      <c r="JF229" s="53"/>
      <c r="JG229" s="53"/>
      <c r="JH229" s="53"/>
      <c r="JI229" s="53"/>
      <c r="JJ229" s="53"/>
      <c r="JK229" s="53"/>
      <c r="JL229" s="53"/>
      <c r="JM229" s="53"/>
      <c r="JN229" s="53"/>
      <c r="JO229" s="53"/>
      <c r="JP229" s="53"/>
      <c r="JQ229" s="53"/>
      <c r="JR229" s="53"/>
      <c r="JS229" s="53"/>
      <c r="JT229" s="53"/>
      <c r="JU229" s="53"/>
      <c r="JV229" s="53"/>
      <c r="JW229" s="53"/>
      <c r="JX229" s="53"/>
      <c r="JY229" s="53"/>
      <c r="JZ229" s="53"/>
      <c r="KA229" s="53"/>
      <c r="KB229" s="53"/>
      <c r="KC229" s="53"/>
      <c r="KD229" s="53"/>
      <c r="KE229" s="53"/>
      <c r="KF229" s="53"/>
      <c r="KG229" s="53"/>
      <c r="KH229" s="53"/>
      <c r="KI229" s="53"/>
      <c r="KJ229" s="53"/>
      <c r="KK229" s="53"/>
      <c r="KL229" s="53"/>
      <c r="KM229" s="53"/>
      <c r="KN229" s="53"/>
    </row>
    <row r="230" spans="1:300" s="52" customFormat="1" ht="27" hidden="1">
      <c r="A230" s="283"/>
      <c r="B230" s="269"/>
      <c r="C230" s="48" t="s">
        <v>27</v>
      </c>
      <c r="D230" s="49"/>
      <c r="E230" s="49"/>
      <c r="F230" s="49"/>
      <c r="G230" s="49"/>
      <c r="H230" s="49"/>
      <c r="I230" s="50"/>
      <c r="J230" s="50"/>
      <c r="K230" s="50"/>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c r="IO230" s="53"/>
      <c r="IP230" s="53"/>
      <c r="IQ230" s="53"/>
      <c r="IR230" s="53"/>
      <c r="IS230" s="53"/>
      <c r="IT230" s="53"/>
      <c r="IU230" s="53"/>
      <c r="IV230" s="53"/>
      <c r="IW230" s="53"/>
      <c r="IX230" s="53"/>
      <c r="IY230" s="53"/>
      <c r="IZ230" s="53"/>
      <c r="JA230" s="53"/>
      <c r="JB230" s="53"/>
      <c r="JC230" s="53"/>
      <c r="JD230" s="53"/>
      <c r="JE230" s="53"/>
      <c r="JF230" s="53"/>
      <c r="JG230" s="53"/>
      <c r="JH230" s="53"/>
      <c r="JI230" s="53"/>
      <c r="JJ230" s="53"/>
      <c r="JK230" s="53"/>
      <c r="JL230" s="53"/>
      <c r="JM230" s="53"/>
      <c r="JN230" s="53"/>
      <c r="JO230" s="53"/>
      <c r="JP230" s="53"/>
      <c r="JQ230" s="53"/>
      <c r="JR230" s="53"/>
      <c r="JS230" s="53"/>
      <c r="JT230" s="53"/>
      <c r="JU230" s="53"/>
      <c r="JV230" s="53"/>
      <c r="JW230" s="53"/>
      <c r="JX230" s="53"/>
      <c r="JY230" s="53"/>
      <c r="JZ230" s="53"/>
      <c r="KA230" s="53"/>
      <c r="KB230" s="53"/>
      <c r="KC230" s="53"/>
      <c r="KD230" s="53"/>
      <c r="KE230" s="53"/>
      <c r="KF230" s="53"/>
      <c r="KG230" s="53"/>
      <c r="KH230" s="53"/>
      <c r="KI230" s="53"/>
      <c r="KJ230" s="53"/>
      <c r="KK230" s="53"/>
      <c r="KL230" s="53"/>
      <c r="KM230" s="53"/>
      <c r="KN230" s="53"/>
    </row>
    <row r="231" spans="1:300" ht="45" hidden="1">
      <c r="A231" s="283"/>
      <c r="B231" s="269"/>
      <c r="C231" s="20" t="s">
        <v>28</v>
      </c>
      <c r="D231" s="49">
        <v>0</v>
      </c>
      <c r="E231" s="49"/>
      <c r="F231" s="49"/>
      <c r="G231" s="49"/>
      <c r="H231" s="49">
        <v>0</v>
      </c>
      <c r="I231" s="50"/>
      <c r="J231" s="50"/>
      <c r="K231" s="50"/>
    </row>
    <row r="232" spans="1:300" s="52" customFormat="1" ht="15" hidden="1" customHeight="1">
      <c r="A232" s="283" t="s">
        <v>119</v>
      </c>
      <c r="B232" s="269" t="s">
        <v>101</v>
      </c>
      <c r="C232" s="48" t="s">
        <v>96</v>
      </c>
      <c r="D232" s="49">
        <f>D233+D235+D237+D238</f>
        <v>0</v>
      </c>
      <c r="E232" s="50" t="s">
        <v>97</v>
      </c>
      <c r="F232" s="49">
        <f>F233+F235+F237+F238</f>
        <v>0</v>
      </c>
      <c r="G232" s="50" t="s">
        <v>97</v>
      </c>
      <c r="H232" s="49">
        <f>H233+H235+H237+H238</f>
        <v>0</v>
      </c>
      <c r="I232" s="50" t="e">
        <f>H232/D232*100</f>
        <v>#DIV/0!</v>
      </c>
      <c r="J232" s="50" t="s">
        <v>97</v>
      </c>
      <c r="K232" s="50" t="s">
        <v>97</v>
      </c>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c r="IO232" s="53"/>
      <c r="IP232" s="53"/>
      <c r="IQ232" s="53"/>
      <c r="IR232" s="53"/>
      <c r="IS232" s="53"/>
      <c r="IT232" s="53"/>
      <c r="IU232" s="53"/>
      <c r="IV232" s="53"/>
      <c r="IW232" s="53"/>
      <c r="IX232" s="53"/>
      <c r="IY232" s="53"/>
      <c r="IZ232" s="53"/>
      <c r="JA232" s="53"/>
      <c r="JB232" s="53"/>
      <c r="JC232" s="53"/>
      <c r="JD232" s="53"/>
      <c r="JE232" s="53"/>
      <c r="JF232" s="53"/>
      <c r="JG232" s="53"/>
      <c r="JH232" s="53"/>
      <c r="JI232" s="53"/>
      <c r="JJ232" s="53"/>
      <c r="JK232" s="53"/>
      <c r="JL232" s="53"/>
      <c r="JM232" s="53"/>
      <c r="JN232" s="53"/>
      <c r="JO232" s="53"/>
      <c r="JP232" s="53"/>
      <c r="JQ232" s="53"/>
      <c r="JR232" s="53"/>
      <c r="JS232" s="53"/>
      <c r="JT232" s="53"/>
      <c r="JU232" s="53"/>
      <c r="JV232" s="53"/>
      <c r="JW232" s="53"/>
      <c r="JX232" s="53"/>
      <c r="JY232" s="53"/>
      <c r="JZ232" s="53"/>
      <c r="KA232" s="53"/>
      <c r="KB232" s="53"/>
      <c r="KC232" s="53"/>
      <c r="KD232" s="53"/>
      <c r="KE232" s="53"/>
      <c r="KF232" s="53"/>
      <c r="KG232" s="53"/>
      <c r="KH232" s="53"/>
      <c r="KI232" s="53"/>
      <c r="KJ232" s="53"/>
      <c r="KK232" s="53"/>
      <c r="KL232" s="53"/>
      <c r="KM232" s="53"/>
      <c r="KN232" s="53"/>
    </row>
    <row r="233" spans="1:300" s="52" customFormat="1" hidden="1">
      <c r="A233" s="283"/>
      <c r="B233" s="269"/>
      <c r="C233" s="48" t="s">
        <v>23</v>
      </c>
      <c r="D233" s="49">
        <v>0</v>
      </c>
      <c r="E233" s="49">
        <v>0</v>
      </c>
      <c r="F233" s="49">
        <v>0</v>
      </c>
      <c r="G233" s="49">
        <v>0</v>
      </c>
      <c r="H233" s="49">
        <v>0</v>
      </c>
      <c r="I233" s="50" t="e">
        <f>H233/D233*100</f>
        <v>#DIV/0!</v>
      </c>
      <c r="J233" s="50" t="e">
        <f>G233/E233*100</f>
        <v>#DIV/0!</v>
      </c>
      <c r="K233" s="50" t="e">
        <f>G233/F233*100</f>
        <v>#DIV/0!</v>
      </c>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c r="IO233" s="53"/>
      <c r="IP233" s="53"/>
      <c r="IQ233" s="53"/>
      <c r="IR233" s="53"/>
      <c r="IS233" s="53"/>
      <c r="IT233" s="53"/>
      <c r="IU233" s="53"/>
      <c r="IV233" s="53"/>
      <c r="IW233" s="53"/>
      <c r="IX233" s="53"/>
      <c r="IY233" s="53"/>
      <c r="IZ233" s="53"/>
      <c r="JA233" s="53"/>
      <c r="JB233" s="53"/>
      <c r="JC233" s="53"/>
      <c r="JD233" s="53"/>
      <c r="JE233" s="53"/>
      <c r="JF233" s="53"/>
      <c r="JG233" s="53"/>
      <c r="JH233" s="53"/>
      <c r="JI233" s="53"/>
      <c r="JJ233" s="53"/>
      <c r="JK233" s="53"/>
      <c r="JL233" s="53"/>
      <c r="JM233" s="53"/>
      <c r="JN233" s="53"/>
      <c r="JO233" s="53"/>
      <c r="JP233" s="53"/>
      <c r="JQ233" s="53"/>
      <c r="JR233" s="53"/>
      <c r="JS233" s="53"/>
      <c r="JT233" s="53"/>
      <c r="JU233" s="53"/>
      <c r="JV233" s="53"/>
      <c r="JW233" s="53"/>
      <c r="JX233" s="53"/>
      <c r="JY233" s="53"/>
      <c r="JZ233" s="53"/>
      <c r="KA233" s="53"/>
      <c r="KB233" s="53"/>
      <c r="KC233" s="53"/>
      <c r="KD233" s="53"/>
      <c r="KE233" s="53"/>
      <c r="KF233" s="53"/>
      <c r="KG233" s="53"/>
      <c r="KH233" s="53"/>
      <c r="KI233" s="53"/>
      <c r="KJ233" s="53"/>
      <c r="KK233" s="53"/>
      <c r="KL233" s="53"/>
      <c r="KM233" s="53"/>
      <c r="KN233" s="53"/>
    </row>
    <row r="234" spans="1:300" s="52" customFormat="1" ht="54" hidden="1">
      <c r="A234" s="283"/>
      <c r="B234" s="269"/>
      <c r="C234" s="48" t="s">
        <v>24</v>
      </c>
      <c r="D234" s="49"/>
      <c r="E234" s="49">
        <f>E233</f>
        <v>0</v>
      </c>
      <c r="F234" s="49"/>
      <c r="G234" s="49">
        <f>G233</f>
        <v>0</v>
      </c>
      <c r="H234" s="49">
        <f>H233</f>
        <v>0</v>
      </c>
      <c r="I234" s="50"/>
      <c r="J234" s="50" t="e">
        <f>G234/E234*100</f>
        <v>#DIV/0!</v>
      </c>
      <c r="K234" s="50"/>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3"/>
      <c r="IR234" s="53"/>
      <c r="IS234" s="53"/>
      <c r="IT234" s="53"/>
      <c r="IU234" s="53"/>
      <c r="IV234" s="53"/>
      <c r="IW234" s="53"/>
      <c r="IX234" s="53"/>
      <c r="IY234" s="53"/>
      <c r="IZ234" s="53"/>
      <c r="JA234" s="53"/>
      <c r="JB234" s="53"/>
      <c r="JC234" s="53"/>
      <c r="JD234" s="53"/>
      <c r="JE234" s="53"/>
      <c r="JF234" s="53"/>
      <c r="JG234" s="53"/>
      <c r="JH234" s="53"/>
      <c r="JI234" s="53"/>
      <c r="JJ234" s="53"/>
      <c r="JK234" s="53"/>
      <c r="JL234" s="53"/>
      <c r="JM234" s="53"/>
      <c r="JN234" s="53"/>
      <c r="JO234" s="53"/>
      <c r="JP234" s="53"/>
      <c r="JQ234" s="53"/>
      <c r="JR234" s="53"/>
      <c r="JS234" s="53"/>
      <c r="JT234" s="53"/>
      <c r="JU234" s="53"/>
      <c r="JV234" s="53"/>
      <c r="JW234" s="53"/>
      <c r="JX234" s="53"/>
      <c r="JY234" s="53"/>
      <c r="JZ234" s="53"/>
      <c r="KA234" s="53"/>
      <c r="KB234" s="53"/>
      <c r="KC234" s="53"/>
      <c r="KD234" s="53"/>
      <c r="KE234" s="53"/>
      <c r="KF234" s="53"/>
      <c r="KG234" s="53"/>
      <c r="KH234" s="53"/>
      <c r="KI234" s="53"/>
      <c r="KJ234" s="53"/>
      <c r="KK234" s="53"/>
      <c r="KL234" s="53"/>
      <c r="KM234" s="53"/>
      <c r="KN234" s="53"/>
    </row>
    <row r="235" spans="1:300" s="52" customFormat="1" ht="27" hidden="1">
      <c r="A235" s="283"/>
      <c r="B235" s="269"/>
      <c r="C235" s="48" t="s">
        <v>25</v>
      </c>
      <c r="D235" s="49">
        <v>0</v>
      </c>
      <c r="E235" s="49">
        <v>0</v>
      </c>
      <c r="F235" s="49">
        <v>0</v>
      </c>
      <c r="G235" s="49">
        <v>0</v>
      </c>
      <c r="H235" s="49">
        <v>0</v>
      </c>
      <c r="I235" s="50" t="e">
        <f>H235/D235*100</f>
        <v>#DIV/0!</v>
      </c>
      <c r="J235" s="50" t="e">
        <f>G235/E235*100</f>
        <v>#DIV/0!</v>
      </c>
      <c r="K235" s="50" t="e">
        <f>G235/F235*100</f>
        <v>#DIV/0!</v>
      </c>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c r="HG235" s="53"/>
      <c r="HH235" s="53"/>
      <c r="HI235" s="53"/>
      <c r="HJ235" s="53"/>
      <c r="HK235" s="53"/>
      <c r="HL235" s="53"/>
      <c r="HM235" s="53"/>
      <c r="HN235" s="53"/>
      <c r="HO235" s="53"/>
      <c r="HP235" s="53"/>
      <c r="HQ235" s="53"/>
      <c r="HR235" s="53"/>
      <c r="HS235" s="53"/>
      <c r="HT235" s="53"/>
      <c r="HU235" s="53"/>
      <c r="HV235" s="53"/>
      <c r="HW235" s="53"/>
      <c r="HX235" s="53"/>
      <c r="HY235" s="53"/>
      <c r="HZ235" s="53"/>
      <c r="IA235" s="53"/>
      <c r="IB235" s="53"/>
      <c r="IC235" s="53"/>
      <c r="ID235" s="53"/>
      <c r="IE235" s="53"/>
      <c r="IF235" s="53"/>
      <c r="IG235" s="53"/>
      <c r="IH235" s="53"/>
      <c r="II235" s="53"/>
      <c r="IJ235" s="53"/>
      <c r="IK235" s="53"/>
      <c r="IL235" s="53"/>
      <c r="IM235" s="53"/>
      <c r="IN235" s="53"/>
      <c r="IO235" s="53"/>
      <c r="IP235" s="53"/>
      <c r="IQ235" s="53"/>
      <c r="IR235" s="53"/>
      <c r="IS235" s="53"/>
      <c r="IT235" s="53"/>
      <c r="IU235" s="53"/>
      <c r="IV235" s="53"/>
      <c r="IW235" s="53"/>
      <c r="IX235" s="53"/>
      <c r="IY235" s="53"/>
      <c r="IZ235" s="53"/>
      <c r="JA235" s="53"/>
      <c r="JB235" s="53"/>
      <c r="JC235" s="53"/>
      <c r="JD235" s="53"/>
      <c r="JE235" s="53"/>
      <c r="JF235" s="53"/>
      <c r="JG235" s="53"/>
      <c r="JH235" s="53"/>
      <c r="JI235" s="53"/>
      <c r="JJ235" s="53"/>
      <c r="JK235" s="53"/>
      <c r="JL235" s="53"/>
      <c r="JM235" s="53"/>
      <c r="JN235" s="53"/>
      <c r="JO235" s="53"/>
      <c r="JP235" s="53"/>
      <c r="JQ235" s="53"/>
      <c r="JR235" s="53"/>
      <c r="JS235" s="53"/>
      <c r="JT235" s="53"/>
      <c r="JU235" s="53"/>
      <c r="JV235" s="53"/>
      <c r="JW235" s="53"/>
      <c r="JX235" s="53"/>
      <c r="JY235" s="53"/>
      <c r="JZ235" s="53"/>
      <c r="KA235" s="53"/>
      <c r="KB235" s="53"/>
      <c r="KC235" s="53"/>
      <c r="KD235" s="53"/>
      <c r="KE235" s="53"/>
      <c r="KF235" s="53"/>
      <c r="KG235" s="53"/>
      <c r="KH235" s="53"/>
      <c r="KI235" s="53"/>
      <c r="KJ235" s="53"/>
      <c r="KK235" s="53"/>
      <c r="KL235" s="53"/>
      <c r="KM235" s="53"/>
      <c r="KN235" s="53"/>
    </row>
    <row r="236" spans="1:300" s="52" customFormat="1" ht="67.5" hidden="1">
      <c r="A236" s="283"/>
      <c r="B236" s="269"/>
      <c r="C236" s="48" t="s">
        <v>26</v>
      </c>
      <c r="D236" s="49"/>
      <c r="E236" s="49">
        <f>E235</f>
        <v>0</v>
      </c>
      <c r="F236" s="49"/>
      <c r="G236" s="49">
        <f>G235</f>
        <v>0</v>
      </c>
      <c r="H236" s="49">
        <f>H235</f>
        <v>0</v>
      </c>
      <c r="I236" s="50"/>
      <c r="J236" s="50" t="e">
        <f>G236/E236*100</f>
        <v>#DIV/0!</v>
      </c>
      <c r="K236" s="50"/>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c r="IL236" s="53"/>
      <c r="IM236" s="53"/>
      <c r="IN236" s="53"/>
      <c r="IO236" s="53"/>
      <c r="IP236" s="53"/>
      <c r="IQ236" s="53"/>
      <c r="IR236" s="53"/>
      <c r="IS236" s="53"/>
      <c r="IT236" s="53"/>
      <c r="IU236" s="53"/>
      <c r="IV236" s="53"/>
      <c r="IW236" s="53"/>
      <c r="IX236" s="53"/>
      <c r="IY236" s="53"/>
      <c r="IZ236" s="53"/>
      <c r="JA236" s="53"/>
      <c r="JB236" s="53"/>
      <c r="JC236" s="53"/>
      <c r="JD236" s="53"/>
      <c r="JE236" s="53"/>
      <c r="JF236" s="53"/>
      <c r="JG236" s="53"/>
      <c r="JH236" s="53"/>
      <c r="JI236" s="53"/>
      <c r="JJ236" s="53"/>
      <c r="JK236" s="53"/>
      <c r="JL236" s="53"/>
      <c r="JM236" s="53"/>
      <c r="JN236" s="53"/>
      <c r="JO236" s="53"/>
      <c r="JP236" s="53"/>
      <c r="JQ236" s="53"/>
      <c r="JR236" s="53"/>
      <c r="JS236" s="53"/>
      <c r="JT236" s="53"/>
      <c r="JU236" s="53"/>
      <c r="JV236" s="53"/>
      <c r="JW236" s="53"/>
      <c r="JX236" s="53"/>
      <c r="JY236" s="53"/>
      <c r="JZ236" s="53"/>
      <c r="KA236" s="53"/>
      <c r="KB236" s="53"/>
      <c r="KC236" s="53"/>
      <c r="KD236" s="53"/>
      <c r="KE236" s="53"/>
      <c r="KF236" s="53"/>
      <c r="KG236" s="53"/>
      <c r="KH236" s="53"/>
      <c r="KI236" s="53"/>
      <c r="KJ236" s="53"/>
      <c r="KK236" s="53"/>
      <c r="KL236" s="53"/>
      <c r="KM236" s="53"/>
      <c r="KN236" s="53"/>
    </row>
    <row r="237" spans="1:300" s="52" customFormat="1" ht="27" hidden="1">
      <c r="A237" s="283"/>
      <c r="B237" s="269"/>
      <c r="C237" s="48" t="s">
        <v>27</v>
      </c>
      <c r="D237" s="49"/>
      <c r="E237" s="49"/>
      <c r="F237" s="49"/>
      <c r="G237" s="49"/>
      <c r="H237" s="49"/>
      <c r="I237" s="50"/>
      <c r="J237" s="50"/>
      <c r="K237" s="50"/>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53"/>
      <c r="IU237" s="53"/>
      <c r="IV237" s="53"/>
      <c r="IW237" s="53"/>
      <c r="IX237" s="53"/>
      <c r="IY237" s="53"/>
      <c r="IZ237" s="53"/>
      <c r="JA237" s="53"/>
      <c r="JB237" s="53"/>
      <c r="JC237" s="53"/>
      <c r="JD237" s="53"/>
      <c r="JE237" s="53"/>
      <c r="JF237" s="53"/>
      <c r="JG237" s="53"/>
      <c r="JH237" s="53"/>
      <c r="JI237" s="53"/>
      <c r="JJ237" s="53"/>
      <c r="JK237" s="53"/>
      <c r="JL237" s="53"/>
      <c r="JM237" s="53"/>
      <c r="JN237" s="53"/>
      <c r="JO237" s="53"/>
      <c r="JP237" s="53"/>
      <c r="JQ237" s="53"/>
      <c r="JR237" s="53"/>
      <c r="JS237" s="53"/>
      <c r="JT237" s="53"/>
      <c r="JU237" s="53"/>
      <c r="JV237" s="53"/>
      <c r="JW237" s="53"/>
      <c r="JX237" s="53"/>
      <c r="JY237" s="53"/>
      <c r="JZ237" s="53"/>
      <c r="KA237" s="53"/>
      <c r="KB237" s="53"/>
      <c r="KC237" s="53"/>
      <c r="KD237" s="53"/>
      <c r="KE237" s="53"/>
      <c r="KF237" s="53"/>
      <c r="KG237" s="53"/>
      <c r="KH237" s="53"/>
      <c r="KI237" s="53"/>
      <c r="KJ237" s="53"/>
      <c r="KK237" s="53"/>
      <c r="KL237" s="53"/>
      <c r="KM237" s="53"/>
      <c r="KN237" s="53"/>
    </row>
    <row r="238" spans="1:300" ht="45" hidden="1">
      <c r="A238" s="283"/>
      <c r="B238" s="269"/>
      <c r="C238" s="20" t="s">
        <v>28</v>
      </c>
      <c r="D238" s="49">
        <v>0</v>
      </c>
      <c r="E238" s="49"/>
      <c r="F238" s="49"/>
      <c r="G238" s="49"/>
      <c r="H238" s="54">
        <v>0</v>
      </c>
      <c r="I238" s="50"/>
      <c r="J238" s="50"/>
      <c r="K238" s="50"/>
    </row>
    <row r="239" spans="1:300" s="52" customFormat="1" ht="15" hidden="1" customHeight="1">
      <c r="A239" s="283" t="s">
        <v>120</v>
      </c>
      <c r="B239" s="269" t="s">
        <v>101</v>
      </c>
      <c r="C239" s="48" t="s">
        <v>96</v>
      </c>
      <c r="D239" s="49">
        <f>D240+D242+D244+D245</f>
        <v>0</v>
      </c>
      <c r="E239" s="50" t="s">
        <v>97</v>
      </c>
      <c r="F239" s="49">
        <f>F240+F242+F244+F245</f>
        <v>0</v>
      </c>
      <c r="G239" s="50" t="s">
        <v>97</v>
      </c>
      <c r="H239" s="49">
        <f>H240+H242+H244+H245</f>
        <v>0</v>
      </c>
      <c r="I239" s="50" t="e">
        <f>H239/D239*100</f>
        <v>#DIV/0!</v>
      </c>
      <c r="J239" s="50" t="s">
        <v>97</v>
      </c>
      <c r="K239" s="50" t="s">
        <v>97</v>
      </c>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53"/>
      <c r="IU239" s="53"/>
      <c r="IV239" s="53"/>
      <c r="IW239" s="53"/>
      <c r="IX239" s="53"/>
      <c r="IY239" s="53"/>
      <c r="IZ239" s="53"/>
      <c r="JA239" s="53"/>
      <c r="JB239" s="53"/>
      <c r="JC239" s="53"/>
      <c r="JD239" s="53"/>
      <c r="JE239" s="53"/>
      <c r="JF239" s="53"/>
      <c r="JG239" s="53"/>
      <c r="JH239" s="53"/>
      <c r="JI239" s="53"/>
      <c r="JJ239" s="53"/>
      <c r="JK239" s="53"/>
      <c r="JL239" s="53"/>
      <c r="JM239" s="53"/>
      <c r="JN239" s="53"/>
      <c r="JO239" s="53"/>
      <c r="JP239" s="53"/>
      <c r="JQ239" s="53"/>
      <c r="JR239" s="53"/>
      <c r="JS239" s="53"/>
      <c r="JT239" s="53"/>
      <c r="JU239" s="53"/>
      <c r="JV239" s="53"/>
      <c r="JW239" s="53"/>
      <c r="JX239" s="53"/>
      <c r="JY239" s="53"/>
      <c r="JZ239" s="53"/>
      <c r="KA239" s="53"/>
      <c r="KB239" s="53"/>
      <c r="KC239" s="53"/>
      <c r="KD239" s="53"/>
      <c r="KE239" s="53"/>
      <c r="KF239" s="53"/>
      <c r="KG239" s="53"/>
      <c r="KH239" s="53"/>
      <c r="KI239" s="53"/>
      <c r="KJ239" s="53"/>
      <c r="KK239" s="53"/>
      <c r="KL239" s="53"/>
      <c r="KM239" s="53"/>
      <c r="KN239" s="53"/>
    </row>
    <row r="240" spans="1:300" s="52" customFormat="1" hidden="1">
      <c r="A240" s="283"/>
      <c r="B240" s="269"/>
      <c r="C240" s="48" t="s">
        <v>23</v>
      </c>
      <c r="D240" s="49">
        <v>0</v>
      </c>
      <c r="E240" s="49">
        <v>0</v>
      </c>
      <c r="F240" s="49">
        <v>0</v>
      </c>
      <c r="G240" s="49">
        <v>0</v>
      </c>
      <c r="H240" s="49">
        <v>0</v>
      </c>
      <c r="I240" s="50" t="e">
        <f>H240/D240*100</f>
        <v>#DIV/0!</v>
      </c>
      <c r="J240" s="50" t="e">
        <f>G240/E240*100</f>
        <v>#DIV/0!</v>
      </c>
      <c r="K240" s="50" t="e">
        <f>G240/F240*100</f>
        <v>#DIV/0!</v>
      </c>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53"/>
      <c r="HN240" s="53"/>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c r="IL240" s="53"/>
      <c r="IM240" s="53"/>
      <c r="IN240" s="53"/>
      <c r="IO240" s="53"/>
      <c r="IP240" s="53"/>
      <c r="IQ240" s="53"/>
      <c r="IR240" s="53"/>
      <c r="IS240" s="53"/>
      <c r="IT240" s="53"/>
      <c r="IU240" s="53"/>
      <c r="IV240" s="53"/>
      <c r="IW240" s="53"/>
      <c r="IX240" s="53"/>
      <c r="IY240" s="53"/>
      <c r="IZ240" s="53"/>
      <c r="JA240" s="53"/>
      <c r="JB240" s="53"/>
      <c r="JC240" s="53"/>
      <c r="JD240" s="53"/>
      <c r="JE240" s="53"/>
      <c r="JF240" s="53"/>
      <c r="JG240" s="53"/>
      <c r="JH240" s="53"/>
      <c r="JI240" s="53"/>
      <c r="JJ240" s="53"/>
      <c r="JK240" s="53"/>
      <c r="JL240" s="53"/>
      <c r="JM240" s="53"/>
      <c r="JN240" s="53"/>
      <c r="JO240" s="53"/>
      <c r="JP240" s="53"/>
      <c r="JQ240" s="53"/>
      <c r="JR240" s="53"/>
      <c r="JS240" s="53"/>
      <c r="JT240" s="53"/>
      <c r="JU240" s="53"/>
      <c r="JV240" s="53"/>
      <c r="JW240" s="53"/>
      <c r="JX240" s="53"/>
      <c r="JY240" s="53"/>
      <c r="JZ240" s="53"/>
      <c r="KA240" s="53"/>
      <c r="KB240" s="53"/>
      <c r="KC240" s="53"/>
      <c r="KD240" s="53"/>
      <c r="KE240" s="53"/>
      <c r="KF240" s="53"/>
      <c r="KG240" s="53"/>
      <c r="KH240" s="53"/>
      <c r="KI240" s="53"/>
      <c r="KJ240" s="53"/>
      <c r="KK240" s="53"/>
      <c r="KL240" s="53"/>
      <c r="KM240" s="53"/>
      <c r="KN240" s="53"/>
    </row>
    <row r="241" spans="1:300" s="52" customFormat="1" ht="54" hidden="1">
      <c r="A241" s="283"/>
      <c r="B241" s="269"/>
      <c r="C241" s="48" t="s">
        <v>24</v>
      </c>
      <c r="D241" s="49"/>
      <c r="E241" s="49">
        <f>E240</f>
        <v>0</v>
      </c>
      <c r="F241" s="49"/>
      <c r="G241" s="49">
        <f>G240</f>
        <v>0</v>
      </c>
      <c r="H241" s="49">
        <f>H240</f>
        <v>0</v>
      </c>
      <c r="I241" s="50"/>
      <c r="J241" s="50" t="e">
        <f>G241/E241*100</f>
        <v>#DIV/0!</v>
      </c>
      <c r="K241" s="50"/>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53"/>
      <c r="GC241" s="53"/>
      <c r="GD241" s="53"/>
      <c r="GE241" s="53"/>
      <c r="GF241" s="53"/>
      <c r="GG241" s="53"/>
      <c r="GH241" s="53"/>
      <c r="GI241" s="53"/>
      <c r="GJ241" s="53"/>
      <c r="GK241" s="53"/>
      <c r="GL241" s="53"/>
      <c r="GM241" s="53"/>
      <c r="GN241" s="53"/>
      <c r="GO241" s="53"/>
      <c r="GP241" s="53"/>
      <c r="GQ241" s="53"/>
      <c r="GR241" s="53"/>
      <c r="GS241" s="53"/>
      <c r="GT241" s="53"/>
      <c r="GU241" s="53"/>
      <c r="GV241" s="53"/>
      <c r="GW241" s="53"/>
      <c r="GX241" s="53"/>
      <c r="GY241" s="53"/>
      <c r="GZ241" s="53"/>
      <c r="HA241" s="53"/>
      <c r="HB241" s="53"/>
      <c r="HC241" s="53"/>
      <c r="HD241" s="53"/>
      <c r="HE241" s="53"/>
      <c r="HF241" s="53"/>
      <c r="HG241" s="53"/>
      <c r="HH241" s="53"/>
      <c r="HI241" s="53"/>
      <c r="HJ241" s="53"/>
      <c r="HK241" s="53"/>
      <c r="HL241" s="53"/>
      <c r="HM241" s="53"/>
      <c r="HN241" s="53"/>
      <c r="HO241" s="53"/>
      <c r="HP241" s="53"/>
      <c r="HQ241" s="53"/>
      <c r="HR241" s="53"/>
      <c r="HS241" s="53"/>
      <c r="HT241" s="53"/>
      <c r="HU241" s="53"/>
      <c r="HV241" s="53"/>
      <c r="HW241" s="53"/>
      <c r="HX241" s="53"/>
      <c r="HY241" s="53"/>
      <c r="HZ241" s="53"/>
      <c r="IA241" s="53"/>
      <c r="IB241" s="53"/>
      <c r="IC241" s="53"/>
      <c r="ID241" s="53"/>
      <c r="IE241" s="53"/>
      <c r="IF241" s="53"/>
      <c r="IG241" s="53"/>
      <c r="IH241" s="53"/>
      <c r="II241" s="53"/>
      <c r="IJ241" s="53"/>
      <c r="IK241" s="53"/>
      <c r="IL241" s="53"/>
      <c r="IM241" s="53"/>
      <c r="IN241" s="53"/>
      <c r="IO241" s="53"/>
      <c r="IP241" s="53"/>
      <c r="IQ241" s="53"/>
      <c r="IR241" s="53"/>
      <c r="IS241" s="53"/>
      <c r="IT241" s="53"/>
      <c r="IU241" s="53"/>
      <c r="IV241" s="53"/>
      <c r="IW241" s="53"/>
      <c r="IX241" s="53"/>
      <c r="IY241" s="53"/>
      <c r="IZ241" s="53"/>
      <c r="JA241" s="53"/>
      <c r="JB241" s="53"/>
      <c r="JC241" s="53"/>
      <c r="JD241" s="53"/>
      <c r="JE241" s="53"/>
      <c r="JF241" s="53"/>
      <c r="JG241" s="53"/>
      <c r="JH241" s="53"/>
      <c r="JI241" s="53"/>
      <c r="JJ241" s="53"/>
      <c r="JK241" s="53"/>
      <c r="JL241" s="53"/>
      <c r="JM241" s="53"/>
      <c r="JN241" s="53"/>
      <c r="JO241" s="53"/>
      <c r="JP241" s="53"/>
      <c r="JQ241" s="53"/>
      <c r="JR241" s="53"/>
      <c r="JS241" s="53"/>
      <c r="JT241" s="53"/>
      <c r="JU241" s="53"/>
      <c r="JV241" s="53"/>
      <c r="JW241" s="53"/>
      <c r="JX241" s="53"/>
      <c r="JY241" s="53"/>
      <c r="JZ241" s="53"/>
      <c r="KA241" s="53"/>
      <c r="KB241" s="53"/>
      <c r="KC241" s="53"/>
      <c r="KD241" s="53"/>
      <c r="KE241" s="53"/>
      <c r="KF241" s="53"/>
      <c r="KG241" s="53"/>
      <c r="KH241" s="53"/>
      <c r="KI241" s="53"/>
      <c r="KJ241" s="53"/>
      <c r="KK241" s="53"/>
      <c r="KL241" s="53"/>
      <c r="KM241" s="53"/>
      <c r="KN241" s="53"/>
    </row>
    <row r="242" spans="1:300" s="52" customFormat="1" ht="27" hidden="1">
      <c r="A242" s="283"/>
      <c r="B242" s="269"/>
      <c r="C242" s="48" t="s">
        <v>25</v>
      </c>
      <c r="D242" s="49">
        <v>0</v>
      </c>
      <c r="E242" s="49">
        <v>0</v>
      </c>
      <c r="F242" s="49">
        <v>0</v>
      </c>
      <c r="G242" s="49">
        <v>0</v>
      </c>
      <c r="H242" s="49">
        <v>0</v>
      </c>
      <c r="I242" s="50" t="e">
        <f>H242/D242*100</f>
        <v>#DIV/0!</v>
      </c>
      <c r="J242" s="50" t="e">
        <f>G242/E242*100</f>
        <v>#DIV/0!</v>
      </c>
      <c r="K242" s="50" t="e">
        <f>G242/F242*100</f>
        <v>#DIV/0!</v>
      </c>
      <c r="CX242" s="53"/>
      <c r="CY242" s="53"/>
      <c r="CZ242" s="53"/>
      <c r="DA242" s="53"/>
      <c r="DB242" s="53"/>
      <c r="DC242" s="53"/>
      <c r="DD242" s="53"/>
      <c r="DE242" s="53"/>
      <c r="DF242" s="53"/>
      <c r="DG242" s="53"/>
      <c r="DH242" s="53"/>
      <c r="DI242" s="53"/>
      <c r="DJ242" s="53"/>
      <c r="DK242" s="53"/>
      <c r="DL242" s="53"/>
      <c r="DM242" s="53"/>
      <c r="DN242" s="53"/>
      <c r="DO242" s="53"/>
      <c r="DP242" s="53"/>
      <c r="DQ242" s="53"/>
      <c r="DR242" s="53"/>
      <c r="DS242" s="53"/>
      <c r="DT242" s="53"/>
      <c r="DU242" s="53"/>
      <c r="DV242" s="53"/>
      <c r="DW242" s="53"/>
      <c r="DX242" s="53"/>
      <c r="DY242" s="53"/>
      <c r="DZ242" s="53"/>
      <c r="EA242" s="53"/>
      <c r="EB242" s="53"/>
      <c r="EC242" s="53"/>
      <c r="ED242" s="53"/>
      <c r="EE242" s="53"/>
      <c r="EF242" s="53"/>
      <c r="EG242" s="53"/>
      <c r="EH242" s="53"/>
      <c r="EI242" s="53"/>
      <c r="EJ242" s="53"/>
      <c r="EK242" s="53"/>
      <c r="EL242" s="53"/>
      <c r="EM242" s="53"/>
      <c r="EN242" s="53"/>
      <c r="EO242" s="53"/>
      <c r="EP242" s="53"/>
      <c r="EQ242" s="53"/>
      <c r="ER242" s="53"/>
      <c r="ES242" s="53"/>
      <c r="ET242" s="53"/>
      <c r="EU242" s="53"/>
      <c r="EV242" s="53"/>
      <c r="EW242" s="53"/>
      <c r="EX242" s="53"/>
      <c r="EY242" s="53"/>
      <c r="EZ242" s="53"/>
      <c r="FA242" s="53"/>
      <c r="FB242" s="53"/>
      <c r="FC242" s="53"/>
      <c r="FD242" s="53"/>
      <c r="FE242" s="53"/>
      <c r="FF242" s="53"/>
      <c r="FG242" s="53"/>
      <c r="FH242" s="53"/>
      <c r="FI242" s="53"/>
      <c r="FJ242" s="53"/>
      <c r="FK242" s="53"/>
      <c r="FL242" s="53"/>
      <c r="FM242" s="53"/>
      <c r="FN242" s="53"/>
      <c r="FO242" s="53"/>
      <c r="FP242" s="53"/>
      <c r="FQ242" s="53"/>
      <c r="FR242" s="53"/>
      <c r="FS242" s="53"/>
      <c r="FT242" s="53"/>
      <c r="FU242" s="53"/>
      <c r="FV242" s="53"/>
      <c r="FW242" s="53"/>
      <c r="FX242" s="53"/>
      <c r="FY242" s="53"/>
      <c r="FZ242" s="53"/>
      <c r="GA242" s="53"/>
      <c r="GB242" s="53"/>
      <c r="GC242" s="53"/>
      <c r="GD242" s="53"/>
      <c r="GE242" s="53"/>
      <c r="GF242" s="53"/>
      <c r="GG242" s="53"/>
      <c r="GH242" s="53"/>
      <c r="GI242" s="53"/>
      <c r="GJ242" s="53"/>
      <c r="GK242" s="53"/>
      <c r="GL242" s="53"/>
      <c r="GM242" s="53"/>
      <c r="GN242" s="53"/>
      <c r="GO242" s="53"/>
      <c r="GP242" s="53"/>
      <c r="GQ242" s="53"/>
      <c r="GR242" s="53"/>
      <c r="GS242" s="53"/>
      <c r="GT242" s="53"/>
      <c r="GU242" s="53"/>
      <c r="GV242" s="53"/>
      <c r="GW242" s="53"/>
      <c r="GX242" s="53"/>
      <c r="GY242" s="53"/>
      <c r="GZ242" s="53"/>
      <c r="HA242" s="53"/>
      <c r="HB242" s="53"/>
      <c r="HC242" s="53"/>
      <c r="HD242" s="53"/>
      <c r="HE242" s="53"/>
      <c r="HF242" s="53"/>
      <c r="HG242" s="53"/>
      <c r="HH242" s="53"/>
      <c r="HI242" s="53"/>
      <c r="HJ242" s="53"/>
      <c r="HK242" s="53"/>
      <c r="HL242" s="53"/>
      <c r="HM242" s="53"/>
      <c r="HN242" s="53"/>
      <c r="HO242" s="53"/>
      <c r="HP242" s="53"/>
      <c r="HQ242" s="53"/>
      <c r="HR242" s="53"/>
      <c r="HS242" s="53"/>
      <c r="HT242" s="53"/>
      <c r="HU242" s="53"/>
      <c r="HV242" s="53"/>
      <c r="HW242" s="53"/>
      <c r="HX242" s="53"/>
      <c r="HY242" s="53"/>
      <c r="HZ242" s="53"/>
      <c r="IA242" s="53"/>
      <c r="IB242" s="53"/>
      <c r="IC242" s="53"/>
      <c r="ID242" s="53"/>
      <c r="IE242" s="53"/>
      <c r="IF242" s="53"/>
      <c r="IG242" s="53"/>
      <c r="IH242" s="53"/>
      <c r="II242" s="53"/>
      <c r="IJ242" s="53"/>
      <c r="IK242" s="53"/>
      <c r="IL242" s="53"/>
      <c r="IM242" s="53"/>
      <c r="IN242" s="53"/>
      <c r="IO242" s="53"/>
      <c r="IP242" s="53"/>
      <c r="IQ242" s="53"/>
      <c r="IR242" s="53"/>
      <c r="IS242" s="53"/>
      <c r="IT242" s="53"/>
      <c r="IU242" s="53"/>
      <c r="IV242" s="53"/>
      <c r="IW242" s="53"/>
      <c r="IX242" s="53"/>
      <c r="IY242" s="53"/>
      <c r="IZ242" s="53"/>
      <c r="JA242" s="53"/>
      <c r="JB242" s="53"/>
      <c r="JC242" s="53"/>
      <c r="JD242" s="53"/>
      <c r="JE242" s="53"/>
      <c r="JF242" s="53"/>
      <c r="JG242" s="53"/>
      <c r="JH242" s="53"/>
      <c r="JI242" s="53"/>
      <c r="JJ242" s="53"/>
      <c r="JK242" s="53"/>
      <c r="JL242" s="53"/>
      <c r="JM242" s="53"/>
      <c r="JN242" s="53"/>
      <c r="JO242" s="53"/>
      <c r="JP242" s="53"/>
      <c r="JQ242" s="53"/>
      <c r="JR242" s="53"/>
      <c r="JS242" s="53"/>
      <c r="JT242" s="53"/>
      <c r="JU242" s="53"/>
      <c r="JV242" s="53"/>
      <c r="JW242" s="53"/>
      <c r="JX242" s="53"/>
      <c r="JY242" s="53"/>
      <c r="JZ242" s="53"/>
      <c r="KA242" s="53"/>
      <c r="KB242" s="53"/>
      <c r="KC242" s="53"/>
      <c r="KD242" s="53"/>
      <c r="KE242" s="53"/>
      <c r="KF242" s="53"/>
      <c r="KG242" s="53"/>
      <c r="KH242" s="53"/>
      <c r="KI242" s="53"/>
      <c r="KJ242" s="53"/>
      <c r="KK242" s="53"/>
      <c r="KL242" s="53"/>
      <c r="KM242" s="53"/>
      <c r="KN242" s="53"/>
    </row>
    <row r="243" spans="1:300" s="52" customFormat="1" ht="67.5" hidden="1">
      <c r="A243" s="283"/>
      <c r="B243" s="269"/>
      <c r="C243" s="48" t="s">
        <v>26</v>
      </c>
      <c r="D243" s="49"/>
      <c r="E243" s="49">
        <f>E242</f>
        <v>0</v>
      </c>
      <c r="F243" s="49"/>
      <c r="G243" s="49">
        <f>G242</f>
        <v>0</v>
      </c>
      <c r="H243" s="49">
        <f>H242</f>
        <v>0</v>
      </c>
      <c r="I243" s="50"/>
      <c r="J243" s="50" t="e">
        <f>G243/E243*100</f>
        <v>#DIV/0!</v>
      </c>
      <c r="K243" s="50"/>
      <c r="CX243" s="53"/>
      <c r="CY243" s="53"/>
      <c r="CZ243" s="53"/>
      <c r="DA243" s="53"/>
      <c r="DB243" s="53"/>
      <c r="DC243" s="53"/>
      <c r="DD243" s="53"/>
      <c r="DE243" s="53"/>
      <c r="DF243" s="53"/>
      <c r="DG243" s="53"/>
      <c r="DH243" s="53"/>
      <c r="DI243" s="53"/>
      <c r="DJ243" s="53"/>
      <c r="DK243" s="53"/>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53"/>
      <c r="ER243" s="53"/>
      <c r="ES243" s="53"/>
      <c r="ET243" s="53"/>
      <c r="EU243" s="53"/>
      <c r="EV243" s="53"/>
      <c r="EW243" s="53"/>
      <c r="EX243" s="53"/>
      <c r="EY243" s="53"/>
      <c r="EZ243" s="53"/>
      <c r="FA243" s="53"/>
      <c r="FB243" s="53"/>
      <c r="FC243" s="53"/>
      <c r="FD243" s="53"/>
      <c r="FE243" s="53"/>
      <c r="FF243" s="53"/>
      <c r="FG243" s="53"/>
      <c r="FH243" s="53"/>
      <c r="FI243" s="53"/>
      <c r="FJ243" s="53"/>
      <c r="FK243" s="53"/>
      <c r="FL243" s="53"/>
      <c r="FM243" s="53"/>
      <c r="FN243" s="53"/>
      <c r="FO243" s="53"/>
      <c r="FP243" s="53"/>
      <c r="FQ243" s="53"/>
      <c r="FR243" s="53"/>
      <c r="FS243" s="53"/>
      <c r="FT243" s="53"/>
      <c r="FU243" s="53"/>
      <c r="FV243" s="53"/>
      <c r="FW243" s="53"/>
      <c r="FX243" s="53"/>
      <c r="FY243" s="53"/>
      <c r="FZ243" s="53"/>
      <c r="GA243" s="53"/>
      <c r="GB243" s="53"/>
      <c r="GC243" s="53"/>
      <c r="GD243" s="53"/>
      <c r="GE243" s="53"/>
      <c r="GF243" s="53"/>
      <c r="GG243" s="53"/>
      <c r="GH243" s="53"/>
      <c r="GI243" s="53"/>
      <c r="GJ243" s="53"/>
      <c r="GK243" s="53"/>
      <c r="GL243" s="53"/>
      <c r="GM243" s="53"/>
      <c r="GN243" s="53"/>
      <c r="GO243" s="53"/>
      <c r="GP243" s="53"/>
      <c r="GQ243" s="53"/>
      <c r="GR243" s="53"/>
      <c r="GS243" s="53"/>
      <c r="GT243" s="53"/>
      <c r="GU243" s="53"/>
      <c r="GV243" s="53"/>
      <c r="GW243" s="53"/>
      <c r="GX243" s="53"/>
      <c r="GY243" s="53"/>
      <c r="GZ243" s="53"/>
      <c r="HA243" s="53"/>
      <c r="HB243" s="53"/>
      <c r="HC243" s="53"/>
      <c r="HD243" s="53"/>
      <c r="HE243" s="53"/>
      <c r="HF243" s="53"/>
      <c r="HG243" s="53"/>
      <c r="HH243" s="53"/>
      <c r="HI243" s="53"/>
      <c r="HJ243" s="53"/>
      <c r="HK243" s="53"/>
      <c r="HL243" s="53"/>
      <c r="HM243" s="53"/>
      <c r="HN243" s="53"/>
      <c r="HO243" s="53"/>
      <c r="HP243" s="53"/>
      <c r="HQ243" s="53"/>
      <c r="HR243" s="53"/>
      <c r="HS243" s="53"/>
      <c r="HT243" s="53"/>
      <c r="HU243" s="53"/>
      <c r="HV243" s="53"/>
      <c r="HW243" s="53"/>
      <c r="HX243" s="53"/>
      <c r="HY243" s="53"/>
      <c r="HZ243" s="53"/>
      <c r="IA243" s="53"/>
      <c r="IB243" s="53"/>
      <c r="IC243" s="53"/>
      <c r="ID243" s="53"/>
      <c r="IE243" s="53"/>
      <c r="IF243" s="53"/>
      <c r="IG243" s="53"/>
      <c r="IH243" s="53"/>
      <c r="II243" s="53"/>
      <c r="IJ243" s="53"/>
      <c r="IK243" s="53"/>
      <c r="IL243" s="53"/>
      <c r="IM243" s="53"/>
      <c r="IN243" s="53"/>
      <c r="IO243" s="53"/>
      <c r="IP243" s="53"/>
      <c r="IQ243" s="53"/>
      <c r="IR243" s="53"/>
      <c r="IS243" s="53"/>
      <c r="IT243" s="53"/>
      <c r="IU243" s="53"/>
      <c r="IV243" s="53"/>
      <c r="IW243" s="53"/>
      <c r="IX243" s="53"/>
      <c r="IY243" s="53"/>
      <c r="IZ243" s="53"/>
      <c r="JA243" s="53"/>
      <c r="JB243" s="53"/>
      <c r="JC243" s="53"/>
      <c r="JD243" s="53"/>
      <c r="JE243" s="53"/>
      <c r="JF243" s="53"/>
      <c r="JG243" s="53"/>
      <c r="JH243" s="53"/>
      <c r="JI243" s="53"/>
      <c r="JJ243" s="53"/>
      <c r="JK243" s="53"/>
      <c r="JL243" s="53"/>
      <c r="JM243" s="53"/>
      <c r="JN243" s="53"/>
      <c r="JO243" s="53"/>
      <c r="JP243" s="53"/>
      <c r="JQ243" s="53"/>
      <c r="JR243" s="53"/>
      <c r="JS243" s="53"/>
      <c r="JT243" s="53"/>
      <c r="JU243" s="53"/>
      <c r="JV243" s="53"/>
      <c r="JW243" s="53"/>
      <c r="JX243" s="53"/>
      <c r="JY243" s="53"/>
      <c r="JZ243" s="53"/>
      <c r="KA243" s="53"/>
      <c r="KB243" s="53"/>
      <c r="KC243" s="53"/>
      <c r="KD243" s="53"/>
      <c r="KE243" s="53"/>
      <c r="KF243" s="53"/>
      <c r="KG243" s="53"/>
      <c r="KH243" s="53"/>
      <c r="KI243" s="53"/>
      <c r="KJ243" s="53"/>
      <c r="KK243" s="53"/>
      <c r="KL243" s="53"/>
      <c r="KM243" s="53"/>
      <c r="KN243" s="53"/>
    </row>
    <row r="244" spans="1:300" s="52" customFormat="1" ht="27" hidden="1">
      <c r="A244" s="283"/>
      <c r="B244" s="269"/>
      <c r="C244" s="48" t="s">
        <v>27</v>
      </c>
      <c r="D244" s="49"/>
      <c r="E244" s="49"/>
      <c r="F244" s="49"/>
      <c r="G244" s="49"/>
      <c r="H244" s="49"/>
      <c r="I244" s="50"/>
      <c r="J244" s="50"/>
      <c r="K244" s="50"/>
      <c r="CX244" s="53"/>
      <c r="CY244" s="53"/>
      <c r="CZ244" s="53"/>
      <c r="DA244" s="53"/>
      <c r="DB244" s="53"/>
      <c r="DC244" s="53"/>
      <c r="DD244" s="53"/>
      <c r="DE244" s="53"/>
      <c r="DF244" s="53"/>
      <c r="DG244" s="53"/>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53"/>
      <c r="GC244" s="53"/>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53"/>
      <c r="HN244" s="53"/>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c r="IL244" s="53"/>
      <c r="IM244" s="53"/>
      <c r="IN244" s="53"/>
      <c r="IO244" s="53"/>
      <c r="IP244" s="53"/>
      <c r="IQ244" s="53"/>
      <c r="IR244" s="53"/>
      <c r="IS244" s="53"/>
      <c r="IT244" s="53"/>
      <c r="IU244" s="53"/>
      <c r="IV244" s="53"/>
      <c r="IW244" s="53"/>
      <c r="IX244" s="53"/>
      <c r="IY244" s="53"/>
      <c r="IZ244" s="53"/>
      <c r="JA244" s="53"/>
      <c r="JB244" s="53"/>
      <c r="JC244" s="53"/>
      <c r="JD244" s="53"/>
      <c r="JE244" s="53"/>
      <c r="JF244" s="53"/>
      <c r="JG244" s="53"/>
      <c r="JH244" s="53"/>
      <c r="JI244" s="53"/>
      <c r="JJ244" s="53"/>
      <c r="JK244" s="53"/>
      <c r="JL244" s="53"/>
      <c r="JM244" s="53"/>
      <c r="JN244" s="53"/>
      <c r="JO244" s="53"/>
      <c r="JP244" s="53"/>
      <c r="JQ244" s="53"/>
      <c r="JR244" s="53"/>
      <c r="JS244" s="53"/>
      <c r="JT244" s="53"/>
      <c r="JU244" s="53"/>
      <c r="JV244" s="53"/>
      <c r="JW244" s="53"/>
      <c r="JX244" s="53"/>
      <c r="JY244" s="53"/>
      <c r="JZ244" s="53"/>
      <c r="KA244" s="53"/>
      <c r="KB244" s="53"/>
      <c r="KC244" s="53"/>
      <c r="KD244" s="53"/>
      <c r="KE244" s="53"/>
      <c r="KF244" s="53"/>
      <c r="KG244" s="53"/>
      <c r="KH244" s="53"/>
      <c r="KI244" s="53"/>
      <c r="KJ244" s="53"/>
      <c r="KK244" s="53"/>
      <c r="KL244" s="53"/>
      <c r="KM244" s="53"/>
      <c r="KN244" s="53"/>
    </row>
    <row r="245" spans="1:300" ht="45" hidden="1">
      <c r="A245" s="283"/>
      <c r="B245" s="269"/>
      <c r="C245" s="20" t="s">
        <v>28</v>
      </c>
      <c r="D245" s="49">
        <v>0</v>
      </c>
      <c r="E245" s="49"/>
      <c r="F245" s="49"/>
      <c r="G245" s="49"/>
      <c r="H245" s="54">
        <v>0</v>
      </c>
      <c r="I245" s="50"/>
      <c r="J245" s="50"/>
      <c r="K245" s="50"/>
    </row>
  </sheetData>
  <mergeCells count="2103">
    <mergeCell ref="A232:A238"/>
    <mergeCell ref="B232:B238"/>
    <mergeCell ref="A239:A245"/>
    <mergeCell ref="B239:B245"/>
    <mergeCell ref="A174:K174"/>
    <mergeCell ref="A175:A181"/>
    <mergeCell ref="B175:B181"/>
    <mergeCell ref="A182:A188"/>
    <mergeCell ref="B182:B188"/>
    <mergeCell ref="A189:A195"/>
    <mergeCell ref="B189:B195"/>
    <mergeCell ref="A196:A202"/>
    <mergeCell ref="B196:B202"/>
    <mergeCell ref="A203:A209"/>
    <mergeCell ref="B203:B209"/>
    <mergeCell ref="A210:A216"/>
    <mergeCell ref="B210:B216"/>
    <mergeCell ref="A217:A223"/>
    <mergeCell ref="B217:B223"/>
    <mergeCell ref="A224:K224"/>
    <mergeCell ref="A225:A231"/>
    <mergeCell ref="B225:B231"/>
    <mergeCell ref="A84:A90"/>
    <mergeCell ref="B84:B90"/>
    <mergeCell ref="A91:A105"/>
    <mergeCell ref="B91:B97"/>
    <mergeCell ref="B98:K98"/>
    <mergeCell ref="B99:B105"/>
    <mergeCell ref="A106:K106"/>
    <mergeCell ref="A107:A113"/>
    <mergeCell ref="B107:B113"/>
    <mergeCell ref="A114:A120"/>
    <mergeCell ref="B114:B120"/>
    <mergeCell ref="A121:A127"/>
    <mergeCell ref="B121:B127"/>
    <mergeCell ref="A128:A173"/>
    <mergeCell ref="B128:B134"/>
    <mergeCell ref="B135:K135"/>
    <mergeCell ref="B136:B142"/>
    <mergeCell ref="B143:K143"/>
    <mergeCell ref="B144:B150"/>
    <mergeCell ref="B151:K151"/>
    <mergeCell ref="B152:B158"/>
    <mergeCell ref="B159:B165"/>
    <mergeCell ref="B166:K166"/>
    <mergeCell ref="B167:B173"/>
    <mergeCell ref="AMC46:AMC53"/>
    <mergeCell ref="AMD46:AMD53"/>
    <mergeCell ref="AME46:AME53"/>
    <mergeCell ref="AMF46:AMF53"/>
    <mergeCell ref="AMG46:AMG53"/>
    <mergeCell ref="AMH46:AMH53"/>
    <mergeCell ref="AMI46:AMI53"/>
    <mergeCell ref="AMJ46:AMJ53"/>
    <mergeCell ref="B47:B53"/>
    <mergeCell ref="A54:A68"/>
    <mergeCell ref="B54:B60"/>
    <mergeCell ref="B61:K61"/>
    <mergeCell ref="B62:B68"/>
    <mergeCell ref="A69:K69"/>
    <mergeCell ref="A70:A76"/>
    <mergeCell ref="B70:B76"/>
    <mergeCell ref="A77:A83"/>
    <mergeCell ref="B77:B83"/>
    <mergeCell ref="ALL46:ALL53"/>
    <mergeCell ref="ALM46:ALM53"/>
    <mergeCell ref="ALN46:ALN53"/>
    <mergeCell ref="ALO46:ALO53"/>
    <mergeCell ref="ALP46:ALP53"/>
    <mergeCell ref="ALQ46:ALQ53"/>
    <mergeCell ref="ALR46:ALR53"/>
    <mergeCell ref="ALS46:ALS53"/>
    <mergeCell ref="ALT46:ALT53"/>
    <mergeCell ref="ALU46:ALU53"/>
    <mergeCell ref="ALV46:ALV53"/>
    <mergeCell ref="ALW46:ALW53"/>
    <mergeCell ref="ALX46:ALX53"/>
    <mergeCell ref="ALY46:ALY53"/>
    <mergeCell ref="ALZ46:ALZ53"/>
    <mergeCell ref="AMA46:AMA53"/>
    <mergeCell ref="AMB46:AMB53"/>
    <mergeCell ref="AKU46:AKU53"/>
    <mergeCell ref="AKV46:AKV53"/>
    <mergeCell ref="AKW46:AKW53"/>
    <mergeCell ref="AKX46:AKX53"/>
    <mergeCell ref="AKY46:AKY53"/>
    <mergeCell ref="AKZ46:AKZ53"/>
    <mergeCell ref="ALA46:ALA53"/>
    <mergeCell ref="ALB46:ALB53"/>
    <mergeCell ref="ALC46:ALC53"/>
    <mergeCell ref="ALD46:ALD53"/>
    <mergeCell ref="ALE46:ALE53"/>
    <mergeCell ref="ALF46:ALF53"/>
    <mergeCell ref="ALG46:ALG53"/>
    <mergeCell ref="ALH46:ALH53"/>
    <mergeCell ref="ALI46:ALI53"/>
    <mergeCell ref="ALJ46:ALJ53"/>
    <mergeCell ref="ALK46:ALK53"/>
    <mergeCell ref="AKD46:AKD53"/>
    <mergeCell ref="AKE46:AKE53"/>
    <mergeCell ref="AKF46:AKF53"/>
    <mergeCell ref="AKG46:AKG53"/>
    <mergeCell ref="AKH46:AKH53"/>
    <mergeCell ref="AKI46:AKI53"/>
    <mergeCell ref="AKJ46:AKJ53"/>
    <mergeCell ref="AKK46:AKK53"/>
    <mergeCell ref="AKL46:AKL53"/>
    <mergeCell ref="AKM46:AKM53"/>
    <mergeCell ref="AKN46:AKN53"/>
    <mergeCell ref="AKO46:AKO53"/>
    <mergeCell ref="AKP46:AKP53"/>
    <mergeCell ref="AKQ46:AKQ53"/>
    <mergeCell ref="AKR46:AKR53"/>
    <mergeCell ref="AKS46:AKS53"/>
    <mergeCell ref="AKT46:AKT53"/>
    <mergeCell ref="AJM46:AJM53"/>
    <mergeCell ref="AJN46:AJN53"/>
    <mergeCell ref="AJO46:AJO53"/>
    <mergeCell ref="AJP46:AJP53"/>
    <mergeCell ref="AJQ46:AJQ53"/>
    <mergeCell ref="AJR46:AJR53"/>
    <mergeCell ref="AJS46:AJS53"/>
    <mergeCell ref="AJT46:AJT53"/>
    <mergeCell ref="AJU46:AJU53"/>
    <mergeCell ref="AJV46:AJV53"/>
    <mergeCell ref="AJW46:AJW53"/>
    <mergeCell ref="AJX46:AJX53"/>
    <mergeCell ref="AJY46:AJY53"/>
    <mergeCell ref="AJZ46:AJZ53"/>
    <mergeCell ref="AKA46:AKA53"/>
    <mergeCell ref="AKB46:AKB53"/>
    <mergeCell ref="AKC46:AKC53"/>
    <mergeCell ref="AIV46:AIV53"/>
    <mergeCell ref="AIW46:AIW53"/>
    <mergeCell ref="AIX46:AIX53"/>
    <mergeCell ref="AIY46:AIY53"/>
    <mergeCell ref="AIZ46:AIZ53"/>
    <mergeCell ref="AJA46:AJA53"/>
    <mergeCell ref="AJB46:AJB53"/>
    <mergeCell ref="AJC46:AJC53"/>
    <mergeCell ref="AJD46:AJD53"/>
    <mergeCell ref="AJE46:AJE53"/>
    <mergeCell ref="AJF46:AJF53"/>
    <mergeCell ref="AJG46:AJG53"/>
    <mergeCell ref="AJH46:AJH53"/>
    <mergeCell ref="AJI46:AJI53"/>
    <mergeCell ref="AJJ46:AJJ53"/>
    <mergeCell ref="AJK46:AJK53"/>
    <mergeCell ref="AJL46:AJL53"/>
    <mergeCell ref="AIE46:AIE53"/>
    <mergeCell ref="AIF46:AIF53"/>
    <mergeCell ref="AIG46:AIG53"/>
    <mergeCell ref="AIH46:AIH53"/>
    <mergeCell ref="AII46:AII53"/>
    <mergeCell ref="AIJ46:AIJ53"/>
    <mergeCell ref="AIK46:AIK53"/>
    <mergeCell ref="AIL46:AIL53"/>
    <mergeCell ref="AIM46:AIM53"/>
    <mergeCell ref="AIN46:AIN53"/>
    <mergeCell ref="AIO46:AIO53"/>
    <mergeCell ref="AIP46:AIP53"/>
    <mergeCell ref="AIQ46:AIQ53"/>
    <mergeCell ref="AIR46:AIR53"/>
    <mergeCell ref="AIS46:AIS53"/>
    <mergeCell ref="AIT46:AIT53"/>
    <mergeCell ref="AIU46:AIU53"/>
    <mergeCell ref="AHN46:AHN53"/>
    <mergeCell ref="AHO46:AHO53"/>
    <mergeCell ref="AHP46:AHP53"/>
    <mergeCell ref="AHQ46:AHQ53"/>
    <mergeCell ref="AHR46:AHR53"/>
    <mergeCell ref="AHS46:AHS53"/>
    <mergeCell ref="AHT46:AHT53"/>
    <mergeCell ref="AHU46:AHU53"/>
    <mergeCell ref="AHV46:AHV53"/>
    <mergeCell ref="AHW46:AHW53"/>
    <mergeCell ref="AHX46:AHX53"/>
    <mergeCell ref="AHY46:AHY53"/>
    <mergeCell ref="AHZ46:AHZ53"/>
    <mergeCell ref="AIA46:AIA53"/>
    <mergeCell ref="AIB46:AIB53"/>
    <mergeCell ref="AIC46:AIC53"/>
    <mergeCell ref="AID46:AID53"/>
    <mergeCell ref="AGW46:AGW53"/>
    <mergeCell ref="AGX46:AGX53"/>
    <mergeCell ref="AGY46:AGY53"/>
    <mergeCell ref="AGZ46:AGZ53"/>
    <mergeCell ref="AHA46:AHA53"/>
    <mergeCell ref="AHB46:AHB53"/>
    <mergeCell ref="AHC46:AHC53"/>
    <mergeCell ref="AHD46:AHD53"/>
    <mergeCell ref="AHE46:AHE53"/>
    <mergeCell ref="AHF46:AHF53"/>
    <mergeCell ref="AHG46:AHG53"/>
    <mergeCell ref="AHH46:AHH53"/>
    <mergeCell ref="AHI46:AHI53"/>
    <mergeCell ref="AHJ46:AHJ53"/>
    <mergeCell ref="AHK46:AHK53"/>
    <mergeCell ref="AHL46:AHL53"/>
    <mergeCell ref="AHM46:AHM53"/>
    <mergeCell ref="AGF46:AGF53"/>
    <mergeCell ref="AGG46:AGG53"/>
    <mergeCell ref="AGH46:AGH53"/>
    <mergeCell ref="AGI46:AGI53"/>
    <mergeCell ref="AGJ46:AGJ53"/>
    <mergeCell ref="AGK46:AGK53"/>
    <mergeCell ref="AGL46:AGL53"/>
    <mergeCell ref="AGM46:AGM53"/>
    <mergeCell ref="AGN46:AGN53"/>
    <mergeCell ref="AGO46:AGO53"/>
    <mergeCell ref="AGP46:AGP53"/>
    <mergeCell ref="AGQ46:AGQ53"/>
    <mergeCell ref="AGR46:AGR53"/>
    <mergeCell ref="AGS46:AGS53"/>
    <mergeCell ref="AGT46:AGT53"/>
    <mergeCell ref="AGU46:AGU53"/>
    <mergeCell ref="AGV46:AGV53"/>
    <mergeCell ref="AFO46:AFO53"/>
    <mergeCell ref="AFP46:AFP53"/>
    <mergeCell ref="AFQ46:AFQ53"/>
    <mergeCell ref="AFR46:AFR53"/>
    <mergeCell ref="AFS46:AFS53"/>
    <mergeCell ref="AFT46:AFT53"/>
    <mergeCell ref="AFU46:AFU53"/>
    <mergeCell ref="AFV46:AFV53"/>
    <mergeCell ref="AFW46:AFW53"/>
    <mergeCell ref="AFX46:AFX53"/>
    <mergeCell ref="AFY46:AFY53"/>
    <mergeCell ref="AFZ46:AFZ53"/>
    <mergeCell ref="AGA46:AGA53"/>
    <mergeCell ref="AGB46:AGB53"/>
    <mergeCell ref="AGC46:AGC53"/>
    <mergeCell ref="AGD46:AGD53"/>
    <mergeCell ref="AGE46:AGE53"/>
    <mergeCell ref="AEX46:AEX53"/>
    <mergeCell ref="AEY46:AEY53"/>
    <mergeCell ref="AEZ46:AEZ53"/>
    <mergeCell ref="AFA46:AFA53"/>
    <mergeCell ref="AFB46:AFB53"/>
    <mergeCell ref="AFC46:AFC53"/>
    <mergeCell ref="AFD46:AFD53"/>
    <mergeCell ref="AFE46:AFE53"/>
    <mergeCell ref="AFF46:AFF53"/>
    <mergeCell ref="AFG46:AFG53"/>
    <mergeCell ref="AFH46:AFH53"/>
    <mergeCell ref="AFI46:AFI53"/>
    <mergeCell ref="AFJ46:AFJ53"/>
    <mergeCell ref="AFK46:AFK53"/>
    <mergeCell ref="AFL46:AFL53"/>
    <mergeCell ref="AFM46:AFM53"/>
    <mergeCell ref="AFN46:AFN53"/>
    <mergeCell ref="AEG46:AEG53"/>
    <mergeCell ref="AEH46:AEH53"/>
    <mergeCell ref="AEI46:AEI53"/>
    <mergeCell ref="AEJ46:AEJ53"/>
    <mergeCell ref="AEK46:AEK53"/>
    <mergeCell ref="AEL46:AEL53"/>
    <mergeCell ref="AEM46:AEM53"/>
    <mergeCell ref="AEN46:AEN53"/>
    <mergeCell ref="AEO46:AEO53"/>
    <mergeCell ref="AEP46:AEP53"/>
    <mergeCell ref="AEQ46:AEQ53"/>
    <mergeCell ref="AER46:AER53"/>
    <mergeCell ref="AES46:AES53"/>
    <mergeCell ref="AET46:AET53"/>
    <mergeCell ref="AEU46:AEU53"/>
    <mergeCell ref="AEV46:AEV53"/>
    <mergeCell ref="AEW46:AEW53"/>
    <mergeCell ref="ADP46:ADP53"/>
    <mergeCell ref="ADQ46:ADQ53"/>
    <mergeCell ref="ADR46:ADR53"/>
    <mergeCell ref="ADS46:ADS53"/>
    <mergeCell ref="ADT46:ADT53"/>
    <mergeCell ref="ADU46:ADU53"/>
    <mergeCell ref="ADV46:ADV53"/>
    <mergeCell ref="ADW46:ADW53"/>
    <mergeCell ref="ADX46:ADX53"/>
    <mergeCell ref="ADY46:ADY53"/>
    <mergeCell ref="ADZ46:ADZ53"/>
    <mergeCell ref="AEA46:AEA53"/>
    <mergeCell ref="AEB46:AEB53"/>
    <mergeCell ref="AEC46:AEC53"/>
    <mergeCell ref="AED46:AED53"/>
    <mergeCell ref="AEE46:AEE53"/>
    <mergeCell ref="AEF46:AEF53"/>
    <mergeCell ref="ACY46:ACY53"/>
    <mergeCell ref="ACZ46:ACZ53"/>
    <mergeCell ref="ADA46:ADA53"/>
    <mergeCell ref="ADB46:ADB53"/>
    <mergeCell ref="ADC46:ADC53"/>
    <mergeCell ref="ADD46:ADD53"/>
    <mergeCell ref="ADE46:ADE53"/>
    <mergeCell ref="ADF46:ADF53"/>
    <mergeCell ref="ADG46:ADG53"/>
    <mergeCell ref="ADH46:ADH53"/>
    <mergeCell ref="ADI46:ADI53"/>
    <mergeCell ref="ADJ46:ADJ53"/>
    <mergeCell ref="ADK46:ADK53"/>
    <mergeCell ref="ADL46:ADL53"/>
    <mergeCell ref="ADM46:ADM53"/>
    <mergeCell ref="ADN46:ADN53"/>
    <mergeCell ref="ADO46:ADO53"/>
    <mergeCell ref="ACH46:ACH53"/>
    <mergeCell ref="ACI46:ACI53"/>
    <mergeCell ref="ACJ46:ACJ53"/>
    <mergeCell ref="ACK46:ACK53"/>
    <mergeCell ref="ACL46:ACL53"/>
    <mergeCell ref="ACM46:ACM53"/>
    <mergeCell ref="ACN46:ACN53"/>
    <mergeCell ref="ACO46:ACO53"/>
    <mergeCell ref="ACP46:ACP53"/>
    <mergeCell ref="ACQ46:ACQ53"/>
    <mergeCell ref="ACR46:ACR53"/>
    <mergeCell ref="ACS46:ACS53"/>
    <mergeCell ref="ACT46:ACT53"/>
    <mergeCell ref="ACU46:ACU53"/>
    <mergeCell ref="ACV46:ACV53"/>
    <mergeCell ref="ACW46:ACW53"/>
    <mergeCell ref="ACX46:ACX53"/>
    <mergeCell ref="ABQ46:ABQ53"/>
    <mergeCell ref="ABR46:ABR53"/>
    <mergeCell ref="ABS46:ABS53"/>
    <mergeCell ref="ABT46:ABT53"/>
    <mergeCell ref="ABU46:ABU53"/>
    <mergeCell ref="ABV46:ABV53"/>
    <mergeCell ref="ABW46:ABW53"/>
    <mergeCell ref="ABX46:ABX53"/>
    <mergeCell ref="ABY46:ABY53"/>
    <mergeCell ref="ABZ46:ABZ53"/>
    <mergeCell ref="ACA46:ACA53"/>
    <mergeCell ref="ACB46:ACB53"/>
    <mergeCell ref="ACC46:ACC53"/>
    <mergeCell ref="ACD46:ACD53"/>
    <mergeCell ref="ACE46:ACE53"/>
    <mergeCell ref="ACF46:ACF53"/>
    <mergeCell ref="ACG46:ACG53"/>
    <mergeCell ref="AAZ46:AAZ53"/>
    <mergeCell ref="ABA46:ABA53"/>
    <mergeCell ref="ABB46:ABB53"/>
    <mergeCell ref="ABC46:ABC53"/>
    <mergeCell ref="ABD46:ABD53"/>
    <mergeCell ref="ABE46:ABE53"/>
    <mergeCell ref="ABF46:ABF53"/>
    <mergeCell ref="ABG46:ABG53"/>
    <mergeCell ref="ABH46:ABH53"/>
    <mergeCell ref="ABI46:ABI53"/>
    <mergeCell ref="ABJ46:ABJ53"/>
    <mergeCell ref="ABK46:ABK53"/>
    <mergeCell ref="ABL46:ABL53"/>
    <mergeCell ref="ABM46:ABM53"/>
    <mergeCell ref="ABN46:ABN53"/>
    <mergeCell ref="ABO46:ABO53"/>
    <mergeCell ref="ABP46:ABP53"/>
    <mergeCell ref="AAI46:AAI53"/>
    <mergeCell ref="AAJ46:AAJ53"/>
    <mergeCell ref="AAK46:AAK53"/>
    <mergeCell ref="AAL46:AAL53"/>
    <mergeCell ref="AAM46:AAM53"/>
    <mergeCell ref="AAN46:AAN53"/>
    <mergeCell ref="AAO46:AAO53"/>
    <mergeCell ref="AAP46:AAP53"/>
    <mergeCell ref="AAQ46:AAQ53"/>
    <mergeCell ref="AAR46:AAR53"/>
    <mergeCell ref="AAS46:AAS53"/>
    <mergeCell ref="AAT46:AAT53"/>
    <mergeCell ref="AAU46:AAU53"/>
    <mergeCell ref="AAV46:AAV53"/>
    <mergeCell ref="AAW46:AAW53"/>
    <mergeCell ref="AAX46:AAX53"/>
    <mergeCell ref="AAY46:AAY53"/>
    <mergeCell ref="ZR46:ZR53"/>
    <mergeCell ref="ZS46:ZS53"/>
    <mergeCell ref="ZT46:ZT53"/>
    <mergeCell ref="ZU46:ZU53"/>
    <mergeCell ref="ZV46:ZV53"/>
    <mergeCell ref="ZW46:ZW53"/>
    <mergeCell ref="ZX46:ZX53"/>
    <mergeCell ref="ZY46:ZY53"/>
    <mergeCell ref="ZZ46:ZZ53"/>
    <mergeCell ref="AAA46:AAA53"/>
    <mergeCell ref="AAB46:AAB53"/>
    <mergeCell ref="AAC46:AAC53"/>
    <mergeCell ref="AAD46:AAD53"/>
    <mergeCell ref="AAE46:AAE53"/>
    <mergeCell ref="AAF46:AAF53"/>
    <mergeCell ref="AAG46:AAG53"/>
    <mergeCell ref="AAH46:AAH53"/>
    <mergeCell ref="ZA46:ZA53"/>
    <mergeCell ref="ZB46:ZB53"/>
    <mergeCell ref="ZC46:ZC53"/>
    <mergeCell ref="ZD46:ZD53"/>
    <mergeCell ref="ZE46:ZE53"/>
    <mergeCell ref="ZF46:ZF53"/>
    <mergeCell ref="ZG46:ZG53"/>
    <mergeCell ref="ZH46:ZH53"/>
    <mergeCell ref="ZI46:ZI53"/>
    <mergeCell ref="ZJ46:ZJ53"/>
    <mergeCell ref="ZK46:ZK53"/>
    <mergeCell ref="ZL46:ZL53"/>
    <mergeCell ref="ZM46:ZM53"/>
    <mergeCell ref="ZN46:ZN53"/>
    <mergeCell ref="ZO46:ZO53"/>
    <mergeCell ref="ZP46:ZP53"/>
    <mergeCell ref="ZQ46:ZQ53"/>
    <mergeCell ref="YJ46:YJ53"/>
    <mergeCell ref="YK46:YK53"/>
    <mergeCell ref="YL46:YL53"/>
    <mergeCell ref="YM46:YM53"/>
    <mergeCell ref="YN46:YN53"/>
    <mergeCell ref="YO46:YO53"/>
    <mergeCell ref="YP46:YP53"/>
    <mergeCell ref="YQ46:YQ53"/>
    <mergeCell ref="YR46:YR53"/>
    <mergeCell ref="YS46:YS53"/>
    <mergeCell ref="YT46:YT53"/>
    <mergeCell ref="YU46:YU53"/>
    <mergeCell ref="YV46:YV53"/>
    <mergeCell ref="YW46:YW53"/>
    <mergeCell ref="YX46:YX53"/>
    <mergeCell ref="YY46:YY53"/>
    <mergeCell ref="YZ46:YZ53"/>
    <mergeCell ref="XS46:XS53"/>
    <mergeCell ref="XT46:XT53"/>
    <mergeCell ref="XU46:XU53"/>
    <mergeCell ref="XV46:XV53"/>
    <mergeCell ref="XW46:XW53"/>
    <mergeCell ref="XX46:XX53"/>
    <mergeCell ref="XY46:XY53"/>
    <mergeCell ref="XZ46:XZ53"/>
    <mergeCell ref="YA46:YA53"/>
    <mergeCell ref="YB46:YB53"/>
    <mergeCell ref="YC46:YC53"/>
    <mergeCell ref="YD46:YD53"/>
    <mergeCell ref="YE46:YE53"/>
    <mergeCell ref="YF46:YF53"/>
    <mergeCell ref="YG46:YG53"/>
    <mergeCell ref="YH46:YH53"/>
    <mergeCell ref="YI46:YI53"/>
    <mergeCell ref="XB46:XB53"/>
    <mergeCell ref="XC46:XC53"/>
    <mergeCell ref="XD46:XD53"/>
    <mergeCell ref="XE46:XE53"/>
    <mergeCell ref="XF46:XF53"/>
    <mergeCell ref="XG46:XG53"/>
    <mergeCell ref="XH46:XH53"/>
    <mergeCell ref="XI46:XI53"/>
    <mergeCell ref="XJ46:XJ53"/>
    <mergeCell ref="XK46:XK53"/>
    <mergeCell ref="XL46:XL53"/>
    <mergeCell ref="XM46:XM53"/>
    <mergeCell ref="XN46:XN53"/>
    <mergeCell ref="XO46:XO53"/>
    <mergeCell ref="XP46:XP53"/>
    <mergeCell ref="XQ46:XQ53"/>
    <mergeCell ref="XR46:XR53"/>
    <mergeCell ref="WK46:WK53"/>
    <mergeCell ref="WL46:WL53"/>
    <mergeCell ref="WM46:WM53"/>
    <mergeCell ref="WN46:WN53"/>
    <mergeCell ref="WO46:WO53"/>
    <mergeCell ref="WP46:WP53"/>
    <mergeCell ref="WQ46:WQ53"/>
    <mergeCell ref="WR46:WR53"/>
    <mergeCell ref="WS46:WS53"/>
    <mergeCell ref="WT46:WT53"/>
    <mergeCell ref="WU46:WU53"/>
    <mergeCell ref="WV46:WV53"/>
    <mergeCell ref="WW46:WW53"/>
    <mergeCell ref="WX46:WX53"/>
    <mergeCell ref="WY46:WY53"/>
    <mergeCell ref="WZ46:WZ53"/>
    <mergeCell ref="XA46:XA53"/>
    <mergeCell ref="VT46:VT53"/>
    <mergeCell ref="VU46:VU53"/>
    <mergeCell ref="VV46:VV53"/>
    <mergeCell ref="VW46:VW53"/>
    <mergeCell ref="VX46:VX53"/>
    <mergeCell ref="VY46:VY53"/>
    <mergeCell ref="VZ46:VZ53"/>
    <mergeCell ref="WA46:WA53"/>
    <mergeCell ref="WB46:WB53"/>
    <mergeCell ref="WC46:WC53"/>
    <mergeCell ref="WD46:WD53"/>
    <mergeCell ref="WE46:WE53"/>
    <mergeCell ref="WF46:WF53"/>
    <mergeCell ref="WG46:WG53"/>
    <mergeCell ref="WH46:WH53"/>
    <mergeCell ref="WI46:WI53"/>
    <mergeCell ref="WJ46:WJ53"/>
    <mergeCell ref="VC46:VC53"/>
    <mergeCell ref="VD46:VD53"/>
    <mergeCell ref="VE46:VE53"/>
    <mergeCell ref="VF46:VF53"/>
    <mergeCell ref="VG46:VG53"/>
    <mergeCell ref="VH46:VH53"/>
    <mergeCell ref="VI46:VI53"/>
    <mergeCell ref="VJ46:VJ53"/>
    <mergeCell ref="VK46:VK53"/>
    <mergeCell ref="VL46:VL53"/>
    <mergeCell ref="VM46:VM53"/>
    <mergeCell ref="VN46:VN53"/>
    <mergeCell ref="VO46:VO53"/>
    <mergeCell ref="VP46:VP53"/>
    <mergeCell ref="VQ46:VQ53"/>
    <mergeCell ref="VR46:VR53"/>
    <mergeCell ref="VS46:VS53"/>
    <mergeCell ref="UL46:UL53"/>
    <mergeCell ref="UM46:UM53"/>
    <mergeCell ref="UN46:UN53"/>
    <mergeCell ref="UO46:UO53"/>
    <mergeCell ref="UP46:UP53"/>
    <mergeCell ref="UQ46:UQ53"/>
    <mergeCell ref="UR46:UR53"/>
    <mergeCell ref="US46:US53"/>
    <mergeCell ref="UT46:UT53"/>
    <mergeCell ref="UU46:UU53"/>
    <mergeCell ref="UV46:UV53"/>
    <mergeCell ref="UW46:UW53"/>
    <mergeCell ref="UX46:UX53"/>
    <mergeCell ref="UY46:UY53"/>
    <mergeCell ref="UZ46:UZ53"/>
    <mergeCell ref="VA46:VA53"/>
    <mergeCell ref="VB46:VB53"/>
    <mergeCell ref="TU46:TU53"/>
    <mergeCell ref="TV46:TV53"/>
    <mergeCell ref="TW46:TW53"/>
    <mergeCell ref="TX46:TX53"/>
    <mergeCell ref="TY46:TY53"/>
    <mergeCell ref="TZ46:TZ53"/>
    <mergeCell ref="UA46:UA53"/>
    <mergeCell ref="UB46:UB53"/>
    <mergeCell ref="UC46:UC53"/>
    <mergeCell ref="UD46:UD53"/>
    <mergeCell ref="UE46:UE53"/>
    <mergeCell ref="UF46:UF53"/>
    <mergeCell ref="UG46:UG53"/>
    <mergeCell ref="UH46:UH53"/>
    <mergeCell ref="UI46:UI53"/>
    <mergeCell ref="UJ46:UJ53"/>
    <mergeCell ref="UK46:UK53"/>
    <mergeCell ref="TD46:TD53"/>
    <mergeCell ref="TE46:TE53"/>
    <mergeCell ref="TF46:TF53"/>
    <mergeCell ref="TG46:TG53"/>
    <mergeCell ref="TH46:TH53"/>
    <mergeCell ref="TI46:TI53"/>
    <mergeCell ref="TJ46:TJ53"/>
    <mergeCell ref="TK46:TK53"/>
    <mergeCell ref="TL46:TL53"/>
    <mergeCell ref="TM46:TM53"/>
    <mergeCell ref="TN46:TN53"/>
    <mergeCell ref="TO46:TO53"/>
    <mergeCell ref="TP46:TP53"/>
    <mergeCell ref="TQ46:TQ53"/>
    <mergeCell ref="TR46:TR53"/>
    <mergeCell ref="TS46:TS53"/>
    <mergeCell ref="TT46:TT53"/>
    <mergeCell ref="SM46:SM53"/>
    <mergeCell ref="SN46:SN53"/>
    <mergeCell ref="SO46:SO53"/>
    <mergeCell ref="SP46:SP53"/>
    <mergeCell ref="SQ46:SQ53"/>
    <mergeCell ref="SR46:SR53"/>
    <mergeCell ref="SS46:SS53"/>
    <mergeCell ref="ST46:ST53"/>
    <mergeCell ref="SU46:SU53"/>
    <mergeCell ref="SV46:SV53"/>
    <mergeCell ref="SW46:SW53"/>
    <mergeCell ref="SX46:SX53"/>
    <mergeCell ref="SY46:SY53"/>
    <mergeCell ref="SZ46:SZ53"/>
    <mergeCell ref="TA46:TA53"/>
    <mergeCell ref="TB46:TB53"/>
    <mergeCell ref="TC46:TC53"/>
    <mergeCell ref="RV46:RV53"/>
    <mergeCell ref="RW46:RW53"/>
    <mergeCell ref="RX46:RX53"/>
    <mergeCell ref="RY46:RY53"/>
    <mergeCell ref="RZ46:RZ53"/>
    <mergeCell ref="SA46:SA53"/>
    <mergeCell ref="SB46:SB53"/>
    <mergeCell ref="SC46:SC53"/>
    <mergeCell ref="SD46:SD53"/>
    <mergeCell ref="SE46:SE53"/>
    <mergeCell ref="SF46:SF53"/>
    <mergeCell ref="SG46:SG53"/>
    <mergeCell ref="SH46:SH53"/>
    <mergeCell ref="SI46:SI53"/>
    <mergeCell ref="SJ46:SJ53"/>
    <mergeCell ref="SK46:SK53"/>
    <mergeCell ref="SL46:SL53"/>
    <mergeCell ref="RE46:RE53"/>
    <mergeCell ref="RF46:RF53"/>
    <mergeCell ref="RG46:RG53"/>
    <mergeCell ref="RH46:RH53"/>
    <mergeCell ref="RI46:RI53"/>
    <mergeCell ref="RJ46:RJ53"/>
    <mergeCell ref="RK46:RK53"/>
    <mergeCell ref="RL46:RL53"/>
    <mergeCell ref="RM46:RM53"/>
    <mergeCell ref="RN46:RN53"/>
    <mergeCell ref="RO46:RO53"/>
    <mergeCell ref="RP46:RP53"/>
    <mergeCell ref="RQ46:RQ53"/>
    <mergeCell ref="RR46:RR53"/>
    <mergeCell ref="RS46:RS53"/>
    <mergeCell ref="RT46:RT53"/>
    <mergeCell ref="RU46:RU53"/>
    <mergeCell ref="QN46:QN53"/>
    <mergeCell ref="QO46:QO53"/>
    <mergeCell ref="QP46:QP53"/>
    <mergeCell ref="QQ46:QQ53"/>
    <mergeCell ref="QR46:QR53"/>
    <mergeCell ref="QS46:QS53"/>
    <mergeCell ref="QT46:QT53"/>
    <mergeCell ref="QU46:QU53"/>
    <mergeCell ref="QV46:QV53"/>
    <mergeCell ref="QW46:QW53"/>
    <mergeCell ref="QX46:QX53"/>
    <mergeCell ref="QY46:QY53"/>
    <mergeCell ref="QZ46:QZ53"/>
    <mergeCell ref="RA46:RA53"/>
    <mergeCell ref="RB46:RB53"/>
    <mergeCell ref="RC46:RC53"/>
    <mergeCell ref="RD46:RD53"/>
    <mergeCell ref="PW46:PW53"/>
    <mergeCell ref="PX46:PX53"/>
    <mergeCell ref="PY46:PY53"/>
    <mergeCell ref="PZ46:PZ53"/>
    <mergeCell ref="QA46:QA53"/>
    <mergeCell ref="QB46:QB53"/>
    <mergeCell ref="QC46:QC53"/>
    <mergeCell ref="QD46:QD53"/>
    <mergeCell ref="QE46:QE53"/>
    <mergeCell ref="QF46:QF53"/>
    <mergeCell ref="QG46:QG53"/>
    <mergeCell ref="QH46:QH53"/>
    <mergeCell ref="QI46:QI53"/>
    <mergeCell ref="QJ46:QJ53"/>
    <mergeCell ref="QK46:QK53"/>
    <mergeCell ref="QL46:QL53"/>
    <mergeCell ref="QM46:QM53"/>
    <mergeCell ref="PF46:PF53"/>
    <mergeCell ref="PG46:PG53"/>
    <mergeCell ref="PH46:PH53"/>
    <mergeCell ref="PI46:PI53"/>
    <mergeCell ref="PJ46:PJ53"/>
    <mergeCell ref="PK46:PK53"/>
    <mergeCell ref="PL46:PL53"/>
    <mergeCell ref="PM46:PM53"/>
    <mergeCell ref="PN46:PN53"/>
    <mergeCell ref="PO46:PO53"/>
    <mergeCell ref="PP46:PP53"/>
    <mergeCell ref="PQ46:PQ53"/>
    <mergeCell ref="PR46:PR53"/>
    <mergeCell ref="PS46:PS53"/>
    <mergeCell ref="PT46:PT53"/>
    <mergeCell ref="PU46:PU53"/>
    <mergeCell ref="PV46:PV53"/>
    <mergeCell ref="OO46:OO53"/>
    <mergeCell ref="OP46:OP53"/>
    <mergeCell ref="OQ46:OQ53"/>
    <mergeCell ref="OR46:OR53"/>
    <mergeCell ref="OS46:OS53"/>
    <mergeCell ref="OT46:OT53"/>
    <mergeCell ref="OU46:OU53"/>
    <mergeCell ref="OV46:OV53"/>
    <mergeCell ref="OW46:OW53"/>
    <mergeCell ref="OX46:OX53"/>
    <mergeCell ref="OY46:OY53"/>
    <mergeCell ref="OZ46:OZ53"/>
    <mergeCell ref="PA46:PA53"/>
    <mergeCell ref="PB46:PB53"/>
    <mergeCell ref="PC46:PC53"/>
    <mergeCell ref="PD46:PD53"/>
    <mergeCell ref="PE46:PE53"/>
    <mergeCell ref="NX46:NX53"/>
    <mergeCell ref="NY46:NY53"/>
    <mergeCell ref="NZ46:NZ53"/>
    <mergeCell ref="OA46:OA53"/>
    <mergeCell ref="OB46:OB53"/>
    <mergeCell ref="OC46:OC53"/>
    <mergeCell ref="OD46:OD53"/>
    <mergeCell ref="OE46:OE53"/>
    <mergeCell ref="OF46:OF53"/>
    <mergeCell ref="OG46:OG53"/>
    <mergeCell ref="OH46:OH53"/>
    <mergeCell ref="OI46:OI53"/>
    <mergeCell ref="OJ46:OJ53"/>
    <mergeCell ref="OK46:OK53"/>
    <mergeCell ref="OL46:OL53"/>
    <mergeCell ref="OM46:OM53"/>
    <mergeCell ref="ON46:ON53"/>
    <mergeCell ref="NG46:NG53"/>
    <mergeCell ref="NH46:NH53"/>
    <mergeCell ref="NI46:NI53"/>
    <mergeCell ref="NJ46:NJ53"/>
    <mergeCell ref="NK46:NK53"/>
    <mergeCell ref="NL46:NL53"/>
    <mergeCell ref="NM46:NM53"/>
    <mergeCell ref="NN46:NN53"/>
    <mergeCell ref="NO46:NO53"/>
    <mergeCell ref="NP46:NP53"/>
    <mergeCell ref="NQ46:NQ53"/>
    <mergeCell ref="NR46:NR53"/>
    <mergeCell ref="NS46:NS53"/>
    <mergeCell ref="NT46:NT53"/>
    <mergeCell ref="NU46:NU53"/>
    <mergeCell ref="NV46:NV53"/>
    <mergeCell ref="NW46:NW53"/>
    <mergeCell ref="MP46:MP53"/>
    <mergeCell ref="MQ46:MQ53"/>
    <mergeCell ref="MR46:MR53"/>
    <mergeCell ref="MS46:MS53"/>
    <mergeCell ref="MT46:MT53"/>
    <mergeCell ref="MU46:MU53"/>
    <mergeCell ref="MV46:MV53"/>
    <mergeCell ref="MW46:MW53"/>
    <mergeCell ref="MX46:MX53"/>
    <mergeCell ref="MY46:MY53"/>
    <mergeCell ref="MZ46:MZ53"/>
    <mergeCell ref="NA46:NA53"/>
    <mergeCell ref="NB46:NB53"/>
    <mergeCell ref="NC46:NC53"/>
    <mergeCell ref="ND46:ND53"/>
    <mergeCell ref="NE46:NE53"/>
    <mergeCell ref="NF46:NF53"/>
    <mergeCell ref="LY46:LY53"/>
    <mergeCell ref="LZ46:LZ53"/>
    <mergeCell ref="MA46:MA53"/>
    <mergeCell ref="MB46:MB53"/>
    <mergeCell ref="MC46:MC53"/>
    <mergeCell ref="MD46:MD53"/>
    <mergeCell ref="ME46:ME53"/>
    <mergeCell ref="MF46:MF53"/>
    <mergeCell ref="MG46:MG53"/>
    <mergeCell ref="MH46:MH53"/>
    <mergeCell ref="MI46:MI53"/>
    <mergeCell ref="MJ46:MJ53"/>
    <mergeCell ref="MK46:MK53"/>
    <mergeCell ref="ML46:ML53"/>
    <mergeCell ref="MM46:MM53"/>
    <mergeCell ref="MN46:MN53"/>
    <mergeCell ref="MO46:MO53"/>
    <mergeCell ref="LH46:LH53"/>
    <mergeCell ref="LI46:LI53"/>
    <mergeCell ref="LJ46:LJ53"/>
    <mergeCell ref="LK46:LK53"/>
    <mergeCell ref="LL46:LL53"/>
    <mergeCell ref="LM46:LM53"/>
    <mergeCell ref="LN46:LN53"/>
    <mergeCell ref="LO46:LO53"/>
    <mergeCell ref="LP46:LP53"/>
    <mergeCell ref="LQ46:LQ53"/>
    <mergeCell ref="LR46:LR53"/>
    <mergeCell ref="LS46:LS53"/>
    <mergeCell ref="LT46:LT53"/>
    <mergeCell ref="LU46:LU53"/>
    <mergeCell ref="LV46:LV53"/>
    <mergeCell ref="LW46:LW53"/>
    <mergeCell ref="LX46:LX53"/>
    <mergeCell ref="KQ46:KQ53"/>
    <mergeCell ref="KR46:KR53"/>
    <mergeCell ref="KS46:KS53"/>
    <mergeCell ref="KT46:KT53"/>
    <mergeCell ref="KU46:KU53"/>
    <mergeCell ref="KV46:KV53"/>
    <mergeCell ref="KW46:KW53"/>
    <mergeCell ref="KX46:KX53"/>
    <mergeCell ref="KY46:KY53"/>
    <mergeCell ref="KZ46:KZ53"/>
    <mergeCell ref="LA46:LA53"/>
    <mergeCell ref="LB46:LB53"/>
    <mergeCell ref="LC46:LC53"/>
    <mergeCell ref="LD46:LD53"/>
    <mergeCell ref="LE46:LE53"/>
    <mergeCell ref="LF46:LF53"/>
    <mergeCell ref="LG46:LG53"/>
    <mergeCell ref="JZ46:JZ53"/>
    <mergeCell ref="KA46:KA53"/>
    <mergeCell ref="KB46:KB53"/>
    <mergeCell ref="KC46:KC53"/>
    <mergeCell ref="KD46:KD53"/>
    <mergeCell ref="KE46:KE53"/>
    <mergeCell ref="KF46:KF53"/>
    <mergeCell ref="KG46:KG53"/>
    <mergeCell ref="KH46:KH53"/>
    <mergeCell ref="KI46:KI53"/>
    <mergeCell ref="KJ46:KJ53"/>
    <mergeCell ref="KK46:KK53"/>
    <mergeCell ref="KL46:KL53"/>
    <mergeCell ref="KM46:KM53"/>
    <mergeCell ref="KN46:KN53"/>
    <mergeCell ref="KO46:KO53"/>
    <mergeCell ref="KP46:KP53"/>
    <mergeCell ref="JI46:JI53"/>
    <mergeCell ref="JJ46:JJ53"/>
    <mergeCell ref="JK46:JK53"/>
    <mergeCell ref="JL46:JL53"/>
    <mergeCell ref="JM46:JM53"/>
    <mergeCell ref="JN46:JN53"/>
    <mergeCell ref="JO46:JO53"/>
    <mergeCell ref="JP46:JP53"/>
    <mergeCell ref="JQ46:JQ53"/>
    <mergeCell ref="JR46:JR53"/>
    <mergeCell ref="JS46:JS53"/>
    <mergeCell ref="JT46:JT53"/>
    <mergeCell ref="JU46:JU53"/>
    <mergeCell ref="JV46:JV53"/>
    <mergeCell ref="JW46:JW53"/>
    <mergeCell ref="JX46:JX53"/>
    <mergeCell ref="JY46:JY53"/>
    <mergeCell ref="IR46:IR53"/>
    <mergeCell ref="IS46:IS53"/>
    <mergeCell ref="IT46:IT53"/>
    <mergeCell ref="IU46:IU53"/>
    <mergeCell ref="IV46:IV53"/>
    <mergeCell ref="IW46:IW53"/>
    <mergeCell ref="IX46:IX53"/>
    <mergeCell ref="IY46:IY53"/>
    <mergeCell ref="IZ46:IZ53"/>
    <mergeCell ref="JA46:JA53"/>
    <mergeCell ref="JB46:JB53"/>
    <mergeCell ref="JC46:JC53"/>
    <mergeCell ref="JD46:JD53"/>
    <mergeCell ref="JE46:JE53"/>
    <mergeCell ref="JF46:JF53"/>
    <mergeCell ref="JG46:JG53"/>
    <mergeCell ref="JH46:JH53"/>
    <mergeCell ref="IA46:IA53"/>
    <mergeCell ref="IB46:IB53"/>
    <mergeCell ref="IC46:IC53"/>
    <mergeCell ref="ID46:ID53"/>
    <mergeCell ref="IE46:IE53"/>
    <mergeCell ref="IF46:IF53"/>
    <mergeCell ref="IG46:IG53"/>
    <mergeCell ref="IH46:IH53"/>
    <mergeCell ref="II46:II53"/>
    <mergeCell ref="IJ46:IJ53"/>
    <mergeCell ref="IK46:IK53"/>
    <mergeCell ref="IL46:IL53"/>
    <mergeCell ref="IM46:IM53"/>
    <mergeCell ref="IN46:IN53"/>
    <mergeCell ref="IO46:IO53"/>
    <mergeCell ref="IP46:IP53"/>
    <mergeCell ref="IQ46:IQ53"/>
    <mergeCell ref="HJ46:HJ53"/>
    <mergeCell ref="HK46:HK53"/>
    <mergeCell ref="HL46:HL53"/>
    <mergeCell ref="HM46:HM53"/>
    <mergeCell ref="HN46:HN53"/>
    <mergeCell ref="HO46:HO53"/>
    <mergeCell ref="HP46:HP53"/>
    <mergeCell ref="HQ46:HQ53"/>
    <mergeCell ref="HR46:HR53"/>
    <mergeCell ref="HS46:HS53"/>
    <mergeCell ref="HT46:HT53"/>
    <mergeCell ref="HU46:HU53"/>
    <mergeCell ref="HV46:HV53"/>
    <mergeCell ref="HW46:HW53"/>
    <mergeCell ref="HX46:HX53"/>
    <mergeCell ref="HY46:HY53"/>
    <mergeCell ref="HZ46:HZ53"/>
    <mergeCell ref="GS46:GS53"/>
    <mergeCell ref="GT46:GT53"/>
    <mergeCell ref="GU46:GU53"/>
    <mergeCell ref="GV46:GV53"/>
    <mergeCell ref="GW46:GW53"/>
    <mergeCell ref="GX46:GX53"/>
    <mergeCell ref="GY46:GY53"/>
    <mergeCell ref="GZ46:GZ53"/>
    <mergeCell ref="HA46:HA53"/>
    <mergeCell ref="HB46:HB53"/>
    <mergeCell ref="HC46:HC53"/>
    <mergeCell ref="HD46:HD53"/>
    <mergeCell ref="HE46:HE53"/>
    <mergeCell ref="HF46:HF53"/>
    <mergeCell ref="HG46:HG53"/>
    <mergeCell ref="HH46:HH53"/>
    <mergeCell ref="HI46:HI53"/>
    <mergeCell ref="GB46:GB53"/>
    <mergeCell ref="GC46:GC53"/>
    <mergeCell ref="GD46:GD53"/>
    <mergeCell ref="GE46:GE53"/>
    <mergeCell ref="GF46:GF53"/>
    <mergeCell ref="GG46:GG53"/>
    <mergeCell ref="GH46:GH53"/>
    <mergeCell ref="GI46:GI53"/>
    <mergeCell ref="GJ46:GJ53"/>
    <mergeCell ref="GK46:GK53"/>
    <mergeCell ref="GL46:GL53"/>
    <mergeCell ref="GM46:GM53"/>
    <mergeCell ref="GN46:GN53"/>
    <mergeCell ref="GO46:GO53"/>
    <mergeCell ref="GP46:GP53"/>
    <mergeCell ref="GQ46:GQ53"/>
    <mergeCell ref="GR46:GR53"/>
    <mergeCell ref="FK46:FK53"/>
    <mergeCell ref="FL46:FL53"/>
    <mergeCell ref="FM46:FM53"/>
    <mergeCell ref="FN46:FN53"/>
    <mergeCell ref="FO46:FO53"/>
    <mergeCell ref="FP46:FP53"/>
    <mergeCell ref="FQ46:FQ53"/>
    <mergeCell ref="FR46:FR53"/>
    <mergeCell ref="FS46:FS53"/>
    <mergeCell ref="FT46:FT53"/>
    <mergeCell ref="FU46:FU53"/>
    <mergeCell ref="FV46:FV53"/>
    <mergeCell ref="FW46:FW53"/>
    <mergeCell ref="FX46:FX53"/>
    <mergeCell ref="FY46:FY53"/>
    <mergeCell ref="FZ46:FZ53"/>
    <mergeCell ref="GA46:GA53"/>
    <mergeCell ref="ET46:ET53"/>
    <mergeCell ref="EU46:EU53"/>
    <mergeCell ref="EV46:EV53"/>
    <mergeCell ref="EW46:EW53"/>
    <mergeCell ref="EX46:EX53"/>
    <mergeCell ref="EY46:EY53"/>
    <mergeCell ref="EZ46:EZ53"/>
    <mergeCell ref="FA46:FA53"/>
    <mergeCell ref="FB46:FB53"/>
    <mergeCell ref="FC46:FC53"/>
    <mergeCell ref="FD46:FD53"/>
    <mergeCell ref="FE46:FE53"/>
    <mergeCell ref="FF46:FF53"/>
    <mergeCell ref="FG46:FG53"/>
    <mergeCell ref="FH46:FH53"/>
    <mergeCell ref="FI46:FI53"/>
    <mergeCell ref="FJ46:FJ53"/>
    <mergeCell ref="EC46:EC53"/>
    <mergeCell ref="ED46:ED53"/>
    <mergeCell ref="EE46:EE53"/>
    <mergeCell ref="EF46:EF53"/>
    <mergeCell ref="EG46:EG53"/>
    <mergeCell ref="EH46:EH53"/>
    <mergeCell ref="EI46:EI53"/>
    <mergeCell ref="EJ46:EJ53"/>
    <mergeCell ref="EK46:EK53"/>
    <mergeCell ref="EL46:EL53"/>
    <mergeCell ref="EM46:EM53"/>
    <mergeCell ref="EN46:EN53"/>
    <mergeCell ref="EO46:EO53"/>
    <mergeCell ref="EP46:EP53"/>
    <mergeCell ref="EQ46:EQ53"/>
    <mergeCell ref="ER46:ER53"/>
    <mergeCell ref="ES46:ES53"/>
    <mergeCell ref="DL46:DL53"/>
    <mergeCell ref="DM46:DM53"/>
    <mergeCell ref="DN46:DN53"/>
    <mergeCell ref="DO46:DO53"/>
    <mergeCell ref="DP46:DP53"/>
    <mergeCell ref="DQ46:DQ53"/>
    <mergeCell ref="DR46:DR53"/>
    <mergeCell ref="DS46:DS53"/>
    <mergeCell ref="DT46:DT53"/>
    <mergeCell ref="DU46:DU53"/>
    <mergeCell ref="DV46:DV53"/>
    <mergeCell ref="DW46:DW53"/>
    <mergeCell ref="DX46:DX53"/>
    <mergeCell ref="DY46:DY53"/>
    <mergeCell ref="DZ46:DZ53"/>
    <mergeCell ref="EA46:EA53"/>
    <mergeCell ref="EB46:EB53"/>
    <mergeCell ref="CU46:CU53"/>
    <mergeCell ref="CV46:CV53"/>
    <mergeCell ref="CW46:CW53"/>
    <mergeCell ref="CX46:CX53"/>
    <mergeCell ref="CY46:CY53"/>
    <mergeCell ref="CZ46:CZ53"/>
    <mergeCell ref="DA46:DA53"/>
    <mergeCell ref="DB46:DB53"/>
    <mergeCell ref="DC46:DC53"/>
    <mergeCell ref="DD46:DD53"/>
    <mergeCell ref="DE46:DE53"/>
    <mergeCell ref="DF46:DF53"/>
    <mergeCell ref="DG46:DG53"/>
    <mergeCell ref="DH46:DH53"/>
    <mergeCell ref="DI46:DI53"/>
    <mergeCell ref="DJ46:DJ53"/>
    <mergeCell ref="DK46:DK53"/>
    <mergeCell ref="CD46:CD53"/>
    <mergeCell ref="CE46:CE53"/>
    <mergeCell ref="CF46:CF53"/>
    <mergeCell ref="CG46:CG53"/>
    <mergeCell ref="CH46:CH53"/>
    <mergeCell ref="CI46:CI53"/>
    <mergeCell ref="CJ46:CJ53"/>
    <mergeCell ref="CK46:CK53"/>
    <mergeCell ref="CL46:CL53"/>
    <mergeCell ref="CM46:CM53"/>
    <mergeCell ref="CN46:CN53"/>
    <mergeCell ref="CO46:CO53"/>
    <mergeCell ref="CP46:CP53"/>
    <mergeCell ref="CQ46:CQ53"/>
    <mergeCell ref="CR46:CR53"/>
    <mergeCell ref="CS46:CS53"/>
    <mergeCell ref="CT46:CT53"/>
    <mergeCell ref="BM46:BM53"/>
    <mergeCell ref="BN46:BN53"/>
    <mergeCell ref="BO46:BO53"/>
    <mergeCell ref="BP46:BP53"/>
    <mergeCell ref="BQ46:BQ53"/>
    <mergeCell ref="BR46:BR53"/>
    <mergeCell ref="BS46:BS53"/>
    <mergeCell ref="BT46:BT53"/>
    <mergeCell ref="BU46:BU53"/>
    <mergeCell ref="BV46:BV53"/>
    <mergeCell ref="BW46:BW53"/>
    <mergeCell ref="BX46:BX53"/>
    <mergeCell ref="BY46:BY53"/>
    <mergeCell ref="BZ46:BZ53"/>
    <mergeCell ref="CA46:CA53"/>
    <mergeCell ref="CB46:CB53"/>
    <mergeCell ref="CC46:CC53"/>
    <mergeCell ref="AV46:AV53"/>
    <mergeCell ref="AW46:AW53"/>
    <mergeCell ref="AX46:AX53"/>
    <mergeCell ref="AY46:AY53"/>
    <mergeCell ref="AZ46:AZ53"/>
    <mergeCell ref="BA46:BA53"/>
    <mergeCell ref="BB46:BB53"/>
    <mergeCell ref="BC46:BC53"/>
    <mergeCell ref="BD46:BD53"/>
    <mergeCell ref="BE46:BE53"/>
    <mergeCell ref="BF46:BF53"/>
    <mergeCell ref="BG46:BG53"/>
    <mergeCell ref="BH46:BH53"/>
    <mergeCell ref="BI46:BI53"/>
    <mergeCell ref="BJ46:BJ53"/>
    <mergeCell ref="BK46:BK53"/>
    <mergeCell ref="BL46:BL53"/>
    <mergeCell ref="AE46:AE53"/>
    <mergeCell ref="AF46:AF53"/>
    <mergeCell ref="AG46:AG53"/>
    <mergeCell ref="AH46:AH53"/>
    <mergeCell ref="AI46:AI53"/>
    <mergeCell ref="AJ46:AJ53"/>
    <mergeCell ref="AK46:AK53"/>
    <mergeCell ref="AL46:AL53"/>
    <mergeCell ref="AM46:AM53"/>
    <mergeCell ref="AN46:AN53"/>
    <mergeCell ref="AO46:AO53"/>
    <mergeCell ref="AP46:AP53"/>
    <mergeCell ref="AQ46:AQ53"/>
    <mergeCell ref="AR46:AR53"/>
    <mergeCell ref="AS46:AS53"/>
    <mergeCell ref="AT46:AT53"/>
    <mergeCell ref="AU46:AU53"/>
    <mergeCell ref="AMA31:AMA38"/>
    <mergeCell ref="AMB31:AMB38"/>
    <mergeCell ref="AMC31:AMC38"/>
    <mergeCell ref="AMD31:AMD38"/>
    <mergeCell ref="AME31:AME38"/>
    <mergeCell ref="AMF31:AMF38"/>
    <mergeCell ref="AMG31:AMG38"/>
    <mergeCell ref="AMH31:AMH38"/>
    <mergeCell ref="AMI31:AMI38"/>
    <mergeCell ref="AMJ31:AMJ38"/>
    <mergeCell ref="B32:B38"/>
    <mergeCell ref="B39:B45"/>
    <mergeCell ref="B46:J46"/>
    <mergeCell ref="L46:L53"/>
    <mergeCell ref="M46:M53"/>
    <mergeCell ref="N46:N53"/>
    <mergeCell ref="O46:O53"/>
    <mergeCell ref="P46:P53"/>
    <mergeCell ref="Q46:Q53"/>
    <mergeCell ref="R46:R53"/>
    <mergeCell ref="S46:S53"/>
    <mergeCell ref="T46:T53"/>
    <mergeCell ref="U46:U53"/>
    <mergeCell ref="V46:V53"/>
    <mergeCell ref="W46:W53"/>
    <mergeCell ref="X46:X53"/>
    <mergeCell ref="Y46:Y53"/>
    <mergeCell ref="Z46:Z53"/>
    <mergeCell ref="AA46:AA53"/>
    <mergeCell ref="AB46:AB53"/>
    <mergeCell ref="AC46:AC53"/>
    <mergeCell ref="AD46:AD53"/>
    <mergeCell ref="ALJ31:ALJ38"/>
    <mergeCell ref="ALK31:ALK38"/>
    <mergeCell ref="ALL31:ALL38"/>
    <mergeCell ref="ALM31:ALM38"/>
    <mergeCell ref="ALN31:ALN38"/>
    <mergeCell ref="ALO31:ALO38"/>
    <mergeCell ref="ALP31:ALP38"/>
    <mergeCell ref="ALQ31:ALQ38"/>
    <mergeCell ref="ALR31:ALR38"/>
    <mergeCell ref="ALS31:ALS38"/>
    <mergeCell ref="ALT31:ALT38"/>
    <mergeCell ref="ALU31:ALU38"/>
    <mergeCell ref="ALV31:ALV38"/>
    <mergeCell ref="ALW31:ALW38"/>
    <mergeCell ref="ALX31:ALX38"/>
    <mergeCell ref="ALY31:ALY38"/>
    <mergeCell ref="ALZ31:ALZ38"/>
    <mergeCell ref="AKS31:AKS38"/>
    <mergeCell ref="AKT31:AKT38"/>
    <mergeCell ref="AKU31:AKU38"/>
    <mergeCell ref="AKV31:AKV38"/>
    <mergeCell ref="AKW31:AKW38"/>
    <mergeCell ref="AKX31:AKX38"/>
    <mergeCell ref="AKY31:AKY38"/>
    <mergeCell ref="AKZ31:AKZ38"/>
    <mergeCell ref="ALA31:ALA38"/>
    <mergeCell ref="ALB31:ALB38"/>
    <mergeCell ref="ALC31:ALC38"/>
    <mergeCell ref="ALD31:ALD38"/>
    <mergeCell ref="ALE31:ALE38"/>
    <mergeCell ref="ALF31:ALF38"/>
    <mergeCell ref="ALG31:ALG38"/>
    <mergeCell ref="ALH31:ALH38"/>
    <mergeCell ref="ALI31:ALI38"/>
    <mergeCell ref="AKB31:AKB38"/>
    <mergeCell ref="AKC31:AKC38"/>
    <mergeCell ref="AKD31:AKD38"/>
    <mergeCell ref="AKE31:AKE38"/>
    <mergeCell ref="AKF31:AKF38"/>
    <mergeCell ref="AKG31:AKG38"/>
    <mergeCell ref="AKH31:AKH38"/>
    <mergeCell ref="AKI31:AKI38"/>
    <mergeCell ref="AKJ31:AKJ38"/>
    <mergeCell ref="AKK31:AKK38"/>
    <mergeCell ref="AKL31:AKL38"/>
    <mergeCell ref="AKM31:AKM38"/>
    <mergeCell ref="AKN31:AKN38"/>
    <mergeCell ref="AKO31:AKO38"/>
    <mergeCell ref="AKP31:AKP38"/>
    <mergeCell ref="AKQ31:AKQ38"/>
    <mergeCell ref="AKR31:AKR38"/>
    <mergeCell ref="AJK31:AJK38"/>
    <mergeCell ref="AJL31:AJL38"/>
    <mergeCell ref="AJM31:AJM38"/>
    <mergeCell ref="AJN31:AJN38"/>
    <mergeCell ref="AJO31:AJO38"/>
    <mergeCell ref="AJP31:AJP38"/>
    <mergeCell ref="AJQ31:AJQ38"/>
    <mergeCell ref="AJR31:AJR38"/>
    <mergeCell ref="AJS31:AJS38"/>
    <mergeCell ref="AJT31:AJT38"/>
    <mergeCell ref="AJU31:AJU38"/>
    <mergeCell ref="AJV31:AJV38"/>
    <mergeCell ref="AJW31:AJW38"/>
    <mergeCell ref="AJX31:AJX38"/>
    <mergeCell ref="AJY31:AJY38"/>
    <mergeCell ref="AJZ31:AJZ38"/>
    <mergeCell ref="AKA31:AKA38"/>
    <mergeCell ref="AIT31:AIT38"/>
    <mergeCell ref="AIU31:AIU38"/>
    <mergeCell ref="AIV31:AIV38"/>
    <mergeCell ref="AIW31:AIW38"/>
    <mergeCell ref="AIX31:AIX38"/>
    <mergeCell ref="AIY31:AIY38"/>
    <mergeCell ref="AIZ31:AIZ38"/>
    <mergeCell ref="AJA31:AJA38"/>
    <mergeCell ref="AJB31:AJB38"/>
    <mergeCell ref="AJC31:AJC38"/>
    <mergeCell ref="AJD31:AJD38"/>
    <mergeCell ref="AJE31:AJE38"/>
    <mergeCell ref="AJF31:AJF38"/>
    <mergeCell ref="AJG31:AJG38"/>
    <mergeCell ref="AJH31:AJH38"/>
    <mergeCell ref="AJI31:AJI38"/>
    <mergeCell ref="AJJ31:AJJ38"/>
    <mergeCell ref="AIC31:AIC38"/>
    <mergeCell ref="AID31:AID38"/>
    <mergeCell ref="AIE31:AIE38"/>
    <mergeCell ref="AIF31:AIF38"/>
    <mergeCell ref="AIG31:AIG38"/>
    <mergeCell ref="AIH31:AIH38"/>
    <mergeCell ref="AII31:AII38"/>
    <mergeCell ref="AIJ31:AIJ38"/>
    <mergeCell ref="AIK31:AIK38"/>
    <mergeCell ref="AIL31:AIL38"/>
    <mergeCell ref="AIM31:AIM38"/>
    <mergeCell ref="AIN31:AIN38"/>
    <mergeCell ref="AIO31:AIO38"/>
    <mergeCell ref="AIP31:AIP38"/>
    <mergeCell ref="AIQ31:AIQ38"/>
    <mergeCell ref="AIR31:AIR38"/>
    <mergeCell ref="AIS31:AIS38"/>
    <mergeCell ref="AHL31:AHL38"/>
    <mergeCell ref="AHM31:AHM38"/>
    <mergeCell ref="AHN31:AHN38"/>
    <mergeCell ref="AHO31:AHO38"/>
    <mergeCell ref="AHP31:AHP38"/>
    <mergeCell ref="AHQ31:AHQ38"/>
    <mergeCell ref="AHR31:AHR38"/>
    <mergeCell ref="AHS31:AHS38"/>
    <mergeCell ref="AHT31:AHT38"/>
    <mergeCell ref="AHU31:AHU38"/>
    <mergeCell ref="AHV31:AHV38"/>
    <mergeCell ref="AHW31:AHW38"/>
    <mergeCell ref="AHX31:AHX38"/>
    <mergeCell ref="AHY31:AHY38"/>
    <mergeCell ref="AHZ31:AHZ38"/>
    <mergeCell ref="AIA31:AIA38"/>
    <mergeCell ref="AIB31:AIB38"/>
    <mergeCell ref="AGU31:AGU38"/>
    <mergeCell ref="AGV31:AGV38"/>
    <mergeCell ref="AGW31:AGW38"/>
    <mergeCell ref="AGX31:AGX38"/>
    <mergeCell ref="AGY31:AGY38"/>
    <mergeCell ref="AGZ31:AGZ38"/>
    <mergeCell ref="AHA31:AHA38"/>
    <mergeCell ref="AHB31:AHB38"/>
    <mergeCell ref="AHC31:AHC38"/>
    <mergeCell ref="AHD31:AHD38"/>
    <mergeCell ref="AHE31:AHE38"/>
    <mergeCell ref="AHF31:AHF38"/>
    <mergeCell ref="AHG31:AHG38"/>
    <mergeCell ref="AHH31:AHH38"/>
    <mergeCell ref="AHI31:AHI38"/>
    <mergeCell ref="AHJ31:AHJ38"/>
    <mergeCell ref="AHK31:AHK38"/>
    <mergeCell ref="AGD31:AGD38"/>
    <mergeCell ref="AGE31:AGE38"/>
    <mergeCell ref="AGF31:AGF38"/>
    <mergeCell ref="AGG31:AGG38"/>
    <mergeCell ref="AGH31:AGH38"/>
    <mergeCell ref="AGI31:AGI38"/>
    <mergeCell ref="AGJ31:AGJ38"/>
    <mergeCell ref="AGK31:AGK38"/>
    <mergeCell ref="AGL31:AGL38"/>
    <mergeCell ref="AGM31:AGM38"/>
    <mergeCell ref="AGN31:AGN38"/>
    <mergeCell ref="AGO31:AGO38"/>
    <mergeCell ref="AGP31:AGP38"/>
    <mergeCell ref="AGQ31:AGQ38"/>
    <mergeCell ref="AGR31:AGR38"/>
    <mergeCell ref="AGS31:AGS38"/>
    <mergeCell ref="AGT31:AGT38"/>
    <mergeCell ref="AFM31:AFM38"/>
    <mergeCell ref="AFN31:AFN38"/>
    <mergeCell ref="AFO31:AFO38"/>
    <mergeCell ref="AFP31:AFP38"/>
    <mergeCell ref="AFQ31:AFQ38"/>
    <mergeCell ref="AFR31:AFR38"/>
    <mergeCell ref="AFS31:AFS38"/>
    <mergeCell ref="AFT31:AFT38"/>
    <mergeCell ref="AFU31:AFU38"/>
    <mergeCell ref="AFV31:AFV38"/>
    <mergeCell ref="AFW31:AFW38"/>
    <mergeCell ref="AFX31:AFX38"/>
    <mergeCell ref="AFY31:AFY38"/>
    <mergeCell ref="AFZ31:AFZ38"/>
    <mergeCell ref="AGA31:AGA38"/>
    <mergeCell ref="AGB31:AGB38"/>
    <mergeCell ref="AGC31:AGC38"/>
    <mergeCell ref="AEV31:AEV38"/>
    <mergeCell ref="AEW31:AEW38"/>
    <mergeCell ref="AEX31:AEX38"/>
    <mergeCell ref="AEY31:AEY38"/>
    <mergeCell ref="AEZ31:AEZ38"/>
    <mergeCell ref="AFA31:AFA38"/>
    <mergeCell ref="AFB31:AFB38"/>
    <mergeCell ref="AFC31:AFC38"/>
    <mergeCell ref="AFD31:AFD38"/>
    <mergeCell ref="AFE31:AFE38"/>
    <mergeCell ref="AFF31:AFF38"/>
    <mergeCell ref="AFG31:AFG38"/>
    <mergeCell ref="AFH31:AFH38"/>
    <mergeCell ref="AFI31:AFI38"/>
    <mergeCell ref="AFJ31:AFJ38"/>
    <mergeCell ref="AFK31:AFK38"/>
    <mergeCell ref="AFL31:AFL38"/>
    <mergeCell ref="AEE31:AEE38"/>
    <mergeCell ref="AEF31:AEF38"/>
    <mergeCell ref="AEG31:AEG38"/>
    <mergeCell ref="AEH31:AEH38"/>
    <mergeCell ref="AEI31:AEI38"/>
    <mergeCell ref="AEJ31:AEJ38"/>
    <mergeCell ref="AEK31:AEK38"/>
    <mergeCell ref="AEL31:AEL38"/>
    <mergeCell ref="AEM31:AEM38"/>
    <mergeCell ref="AEN31:AEN38"/>
    <mergeCell ref="AEO31:AEO38"/>
    <mergeCell ref="AEP31:AEP38"/>
    <mergeCell ref="AEQ31:AEQ38"/>
    <mergeCell ref="AER31:AER38"/>
    <mergeCell ref="AES31:AES38"/>
    <mergeCell ref="AET31:AET38"/>
    <mergeCell ref="AEU31:AEU38"/>
    <mergeCell ref="ADN31:ADN38"/>
    <mergeCell ref="ADO31:ADO38"/>
    <mergeCell ref="ADP31:ADP38"/>
    <mergeCell ref="ADQ31:ADQ38"/>
    <mergeCell ref="ADR31:ADR38"/>
    <mergeCell ref="ADS31:ADS38"/>
    <mergeCell ref="ADT31:ADT38"/>
    <mergeCell ref="ADU31:ADU38"/>
    <mergeCell ref="ADV31:ADV38"/>
    <mergeCell ref="ADW31:ADW38"/>
    <mergeCell ref="ADX31:ADX38"/>
    <mergeCell ref="ADY31:ADY38"/>
    <mergeCell ref="ADZ31:ADZ38"/>
    <mergeCell ref="AEA31:AEA38"/>
    <mergeCell ref="AEB31:AEB38"/>
    <mergeCell ref="AEC31:AEC38"/>
    <mergeCell ref="AED31:AED38"/>
    <mergeCell ref="ACW31:ACW38"/>
    <mergeCell ref="ACX31:ACX38"/>
    <mergeCell ref="ACY31:ACY38"/>
    <mergeCell ref="ACZ31:ACZ38"/>
    <mergeCell ref="ADA31:ADA38"/>
    <mergeCell ref="ADB31:ADB38"/>
    <mergeCell ref="ADC31:ADC38"/>
    <mergeCell ref="ADD31:ADD38"/>
    <mergeCell ref="ADE31:ADE38"/>
    <mergeCell ref="ADF31:ADF38"/>
    <mergeCell ref="ADG31:ADG38"/>
    <mergeCell ref="ADH31:ADH38"/>
    <mergeCell ref="ADI31:ADI38"/>
    <mergeCell ref="ADJ31:ADJ38"/>
    <mergeCell ref="ADK31:ADK38"/>
    <mergeCell ref="ADL31:ADL38"/>
    <mergeCell ref="ADM31:ADM38"/>
    <mergeCell ref="ACF31:ACF38"/>
    <mergeCell ref="ACG31:ACG38"/>
    <mergeCell ref="ACH31:ACH38"/>
    <mergeCell ref="ACI31:ACI38"/>
    <mergeCell ref="ACJ31:ACJ38"/>
    <mergeCell ref="ACK31:ACK38"/>
    <mergeCell ref="ACL31:ACL38"/>
    <mergeCell ref="ACM31:ACM38"/>
    <mergeCell ref="ACN31:ACN38"/>
    <mergeCell ref="ACO31:ACO38"/>
    <mergeCell ref="ACP31:ACP38"/>
    <mergeCell ref="ACQ31:ACQ38"/>
    <mergeCell ref="ACR31:ACR38"/>
    <mergeCell ref="ACS31:ACS38"/>
    <mergeCell ref="ACT31:ACT38"/>
    <mergeCell ref="ACU31:ACU38"/>
    <mergeCell ref="ACV31:ACV38"/>
    <mergeCell ref="ABO31:ABO38"/>
    <mergeCell ref="ABP31:ABP38"/>
    <mergeCell ref="ABQ31:ABQ38"/>
    <mergeCell ref="ABR31:ABR38"/>
    <mergeCell ref="ABS31:ABS38"/>
    <mergeCell ref="ABT31:ABT38"/>
    <mergeCell ref="ABU31:ABU38"/>
    <mergeCell ref="ABV31:ABV38"/>
    <mergeCell ref="ABW31:ABW38"/>
    <mergeCell ref="ABX31:ABX38"/>
    <mergeCell ref="ABY31:ABY38"/>
    <mergeCell ref="ABZ31:ABZ38"/>
    <mergeCell ref="ACA31:ACA38"/>
    <mergeCell ref="ACB31:ACB38"/>
    <mergeCell ref="ACC31:ACC38"/>
    <mergeCell ref="ACD31:ACD38"/>
    <mergeCell ref="ACE31:ACE38"/>
    <mergeCell ref="AAX31:AAX38"/>
    <mergeCell ref="AAY31:AAY38"/>
    <mergeCell ref="AAZ31:AAZ38"/>
    <mergeCell ref="ABA31:ABA38"/>
    <mergeCell ref="ABB31:ABB38"/>
    <mergeCell ref="ABC31:ABC38"/>
    <mergeCell ref="ABD31:ABD38"/>
    <mergeCell ref="ABE31:ABE38"/>
    <mergeCell ref="ABF31:ABF38"/>
    <mergeCell ref="ABG31:ABG38"/>
    <mergeCell ref="ABH31:ABH38"/>
    <mergeCell ref="ABI31:ABI38"/>
    <mergeCell ref="ABJ31:ABJ38"/>
    <mergeCell ref="ABK31:ABK38"/>
    <mergeCell ref="ABL31:ABL38"/>
    <mergeCell ref="ABM31:ABM38"/>
    <mergeCell ref="ABN31:ABN38"/>
    <mergeCell ref="AAG31:AAG38"/>
    <mergeCell ref="AAH31:AAH38"/>
    <mergeCell ref="AAI31:AAI38"/>
    <mergeCell ref="AAJ31:AAJ38"/>
    <mergeCell ref="AAK31:AAK38"/>
    <mergeCell ref="AAL31:AAL38"/>
    <mergeCell ref="AAM31:AAM38"/>
    <mergeCell ref="AAN31:AAN38"/>
    <mergeCell ref="AAO31:AAO38"/>
    <mergeCell ref="AAP31:AAP38"/>
    <mergeCell ref="AAQ31:AAQ38"/>
    <mergeCell ref="AAR31:AAR38"/>
    <mergeCell ref="AAS31:AAS38"/>
    <mergeCell ref="AAT31:AAT38"/>
    <mergeCell ref="AAU31:AAU38"/>
    <mergeCell ref="AAV31:AAV38"/>
    <mergeCell ref="AAW31:AAW38"/>
    <mergeCell ref="ZP31:ZP38"/>
    <mergeCell ref="ZQ31:ZQ38"/>
    <mergeCell ref="ZR31:ZR38"/>
    <mergeCell ref="ZS31:ZS38"/>
    <mergeCell ref="ZT31:ZT38"/>
    <mergeCell ref="ZU31:ZU38"/>
    <mergeCell ref="ZV31:ZV38"/>
    <mergeCell ref="ZW31:ZW38"/>
    <mergeCell ref="ZX31:ZX38"/>
    <mergeCell ref="ZY31:ZY38"/>
    <mergeCell ref="ZZ31:ZZ38"/>
    <mergeCell ref="AAA31:AAA38"/>
    <mergeCell ref="AAB31:AAB38"/>
    <mergeCell ref="AAC31:AAC38"/>
    <mergeCell ref="AAD31:AAD38"/>
    <mergeCell ref="AAE31:AAE38"/>
    <mergeCell ref="AAF31:AAF38"/>
    <mergeCell ref="YY31:YY38"/>
    <mergeCell ref="YZ31:YZ38"/>
    <mergeCell ref="ZA31:ZA38"/>
    <mergeCell ref="ZB31:ZB38"/>
    <mergeCell ref="ZC31:ZC38"/>
    <mergeCell ref="ZD31:ZD38"/>
    <mergeCell ref="ZE31:ZE38"/>
    <mergeCell ref="ZF31:ZF38"/>
    <mergeCell ref="ZG31:ZG38"/>
    <mergeCell ref="ZH31:ZH38"/>
    <mergeCell ref="ZI31:ZI38"/>
    <mergeCell ref="ZJ31:ZJ38"/>
    <mergeCell ref="ZK31:ZK38"/>
    <mergeCell ref="ZL31:ZL38"/>
    <mergeCell ref="ZM31:ZM38"/>
    <mergeCell ref="ZN31:ZN38"/>
    <mergeCell ref="ZO31:ZO38"/>
    <mergeCell ref="YH31:YH38"/>
    <mergeCell ref="YI31:YI38"/>
    <mergeCell ref="YJ31:YJ38"/>
    <mergeCell ref="YK31:YK38"/>
    <mergeCell ref="YL31:YL38"/>
    <mergeCell ref="YM31:YM38"/>
    <mergeCell ref="YN31:YN38"/>
    <mergeCell ref="YO31:YO38"/>
    <mergeCell ref="YP31:YP38"/>
    <mergeCell ref="YQ31:YQ38"/>
    <mergeCell ref="YR31:YR38"/>
    <mergeCell ref="YS31:YS38"/>
    <mergeCell ref="YT31:YT38"/>
    <mergeCell ref="YU31:YU38"/>
    <mergeCell ref="YV31:YV38"/>
    <mergeCell ref="YW31:YW38"/>
    <mergeCell ref="YX31:YX38"/>
    <mergeCell ref="XQ31:XQ38"/>
    <mergeCell ref="XR31:XR38"/>
    <mergeCell ref="XS31:XS38"/>
    <mergeCell ref="XT31:XT38"/>
    <mergeCell ref="XU31:XU38"/>
    <mergeCell ref="XV31:XV38"/>
    <mergeCell ref="XW31:XW38"/>
    <mergeCell ref="XX31:XX38"/>
    <mergeCell ref="XY31:XY38"/>
    <mergeCell ref="XZ31:XZ38"/>
    <mergeCell ref="YA31:YA38"/>
    <mergeCell ref="YB31:YB38"/>
    <mergeCell ref="YC31:YC38"/>
    <mergeCell ref="YD31:YD38"/>
    <mergeCell ref="YE31:YE38"/>
    <mergeCell ref="YF31:YF38"/>
    <mergeCell ref="YG31:YG38"/>
    <mergeCell ref="WZ31:WZ38"/>
    <mergeCell ref="XA31:XA38"/>
    <mergeCell ref="XB31:XB38"/>
    <mergeCell ref="XC31:XC38"/>
    <mergeCell ref="XD31:XD38"/>
    <mergeCell ref="XE31:XE38"/>
    <mergeCell ref="XF31:XF38"/>
    <mergeCell ref="XG31:XG38"/>
    <mergeCell ref="XH31:XH38"/>
    <mergeCell ref="XI31:XI38"/>
    <mergeCell ref="XJ31:XJ38"/>
    <mergeCell ref="XK31:XK38"/>
    <mergeCell ref="XL31:XL38"/>
    <mergeCell ref="XM31:XM38"/>
    <mergeCell ref="XN31:XN38"/>
    <mergeCell ref="XO31:XO38"/>
    <mergeCell ref="XP31:XP38"/>
    <mergeCell ref="WI31:WI38"/>
    <mergeCell ref="WJ31:WJ38"/>
    <mergeCell ref="WK31:WK38"/>
    <mergeCell ref="WL31:WL38"/>
    <mergeCell ref="WM31:WM38"/>
    <mergeCell ref="WN31:WN38"/>
    <mergeCell ref="WO31:WO38"/>
    <mergeCell ref="WP31:WP38"/>
    <mergeCell ref="WQ31:WQ38"/>
    <mergeCell ref="WR31:WR38"/>
    <mergeCell ref="WS31:WS38"/>
    <mergeCell ref="WT31:WT38"/>
    <mergeCell ref="WU31:WU38"/>
    <mergeCell ref="WV31:WV38"/>
    <mergeCell ref="WW31:WW38"/>
    <mergeCell ref="WX31:WX38"/>
    <mergeCell ref="WY31:WY38"/>
    <mergeCell ref="VR31:VR38"/>
    <mergeCell ref="VS31:VS38"/>
    <mergeCell ref="VT31:VT38"/>
    <mergeCell ref="VU31:VU38"/>
    <mergeCell ref="VV31:VV38"/>
    <mergeCell ref="VW31:VW38"/>
    <mergeCell ref="VX31:VX38"/>
    <mergeCell ref="VY31:VY38"/>
    <mergeCell ref="VZ31:VZ38"/>
    <mergeCell ref="WA31:WA38"/>
    <mergeCell ref="WB31:WB38"/>
    <mergeCell ref="WC31:WC38"/>
    <mergeCell ref="WD31:WD38"/>
    <mergeCell ref="WE31:WE38"/>
    <mergeCell ref="WF31:WF38"/>
    <mergeCell ref="WG31:WG38"/>
    <mergeCell ref="WH31:WH38"/>
    <mergeCell ref="VA31:VA38"/>
    <mergeCell ref="VB31:VB38"/>
    <mergeCell ref="VC31:VC38"/>
    <mergeCell ref="VD31:VD38"/>
    <mergeCell ref="VE31:VE38"/>
    <mergeCell ref="VF31:VF38"/>
    <mergeCell ref="VG31:VG38"/>
    <mergeCell ref="VH31:VH38"/>
    <mergeCell ref="VI31:VI38"/>
    <mergeCell ref="VJ31:VJ38"/>
    <mergeCell ref="VK31:VK38"/>
    <mergeCell ref="VL31:VL38"/>
    <mergeCell ref="VM31:VM38"/>
    <mergeCell ref="VN31:VN38"/>
    <mergeCell ref="VO31:VO38"/>
    <mergeCell ref="VP31:VP38"/>
    <mergeCell ref="VQ31:VQ38"/>
    <mergeCell ref="UJ31:UJ38"/>
    <mergeCell ref="UK31:UK38"/>
    <mergeCell ref="UL31:UL38"/>
    <mergeCell ref="UM31:UM38"/>
    <mergeCell ref="UN31:UN38"/>
    <mergeCell ref="UO31:UO38"/>
    <mergeCell ref="UP31:UP38"/>
    <mergeCell ref="UQ31:UQ38"/>
    <mergeCell ref="UR31:UR38"/>
    <mergeCell ref="US31:US38"/>
    <mergeCell ref="UT31:UT38"/>
    <mergeCell ref="UU31:UU38"/>
    <mergeCell ref="UV31:UV38"/>
    <mergeCell ref="UW31:UW38"/>
    <mergeCell ref="UX31:UX38"/>
    <mergeCell ref="UY31:UY38"/>
    <mergeCell ref="UZ31:UZ38"/>
    <mergeCell ref="TS31:TS38"/>
    <mergeCell ref="TT31:TT38"/>
    <mergeCell ref="TU31:TU38"/>
    <mergeCell ref="TV31:TV38"/>
    <mergeCell ref="TW31:TW38"/>
    <mergeCell ref="TX31:TX38"/>
    <mergeCell ref="TY31:TY38"/>
    <mergeCell ref="TZ31:TZ38"/>
    <mergeCell ref="UA31:UA38"/>
    <mergeCell ref="UB31:UB38"/>
    <mergeCell ref="UC31:UC38"/>
    <mergeCell ref="UD31:UD38"/>
    <mergeCell ref="UE31:UE38"/>
    <mergeCell ref="UF31:UF38"/>
    <mergeCell ref="UG31:UG38"/>
    <mergeCell ref="UH31:UH38"/>
    <mergeCell ref="UI31:UI38"/>
    <mergeCell ref="TB31:TB38"/>
    <mergeCell ref="TC31:TC38"/>
    <mergeCell ref="TD31:TD38"/>
    <mergeCell ref="TE31:TE38"/>
    <mergeCell ref="TF31:TF38"/>
    <mergeCell ref="TG31:TG38"/>
    <mergeCell ref="TH31:TH38"/>
    <mergeCell ref="TI31:TI38"/>
    <mergeCell ref="TJ31:TJ38"/>
    <mergeCell ref="TK31:TK38"/>
    <mergeCell ref="TL31:TL38"/>
    <mergeCell ref="TM31:TM38"/>
    <mergeCell ref="TN31:TN38"/>
    <mergeCell ref="TO31:TO38"/>
    <mergeCell ref="TP31:TP38"/>
    <mergeCell ref="TQ31:TQ38"/>
    <mergeCell ref="TR31:TR38"/>
    <mergeCell ref="SK31:SK38"/>
    <mergeCell ref="SL31:SL38"/>
    <mergeCell ref="SM31:SM38"/>
    <mergeCell ref="SN31:SN38"/>
    <mergeCell ref="SO31:SO38"/>
    <mergeCell ref="SP31:SP38"/>
    <mergeCell ref="SQ31:SQ38"/>
    <mergeCell ref="SR31:SR38"/>
    <mergeCell ref="SS31:SS38"/>
    <mergeCell ref="ST31:ST38"/>
    <mergeCell ref="SU31:SU38"/>
    <mergeCell ref="SV31:SV38"/>
    <mergeCell ref="SW31:SW38"/>
    <mergeCell ref="SX31:SX38"/>
    <mergeCell ref="SY31:SY38"/>
    <mergeCell ref="SZ31:SZ38"/>
    <mergeCell ref="TA31:TA38"/>
    <mergeCell ref="RT31:RT38"/>
    <mergeCell ref="RU31:RU38"/>
    <mergeCell ref="RV31:RV38"/>
    <mergeCell ref="RW31:RW38"/>
    <mergeCell ref="RX31:RX38"/>
    <mergeCell ref="RY31:RY38"/>
    <mergeCell ref="RZ31:RZ38"/>
    <mergeCell ref="SA31:SA38"/>
    <mergeCell ref="SB31:SB38"/>
    <mergeCell ref="SC31:SC38"/>
    <mergeCell ref="SD31:SD38"/>
    <mergeCell ref="SE31:SE38"/>
    <mergeCell ref="SF31:SF38"/>
    <mergeCell ref="SG31:SG38"/>
    <mergeCell ref="SH31:SH38"/>
    <mergeCell ref="SI31:SI38"/>
    <mergeCell ref="SJ31:SJ38"/>
    <mergeCell ref="RC31:RC38"/>
    <mergeCell ref="RD31:RD38"/>
    <mergeCell ref="RE31:RE38"/>
    <mergeCell ref="RF31:RF38"/>
    <mergeCell ref="RG31:RG38"/>
    <mergeCell ref="RH31:RH38"/>
    <mergeCell ref="RI31:RI38"/>
    <mergeCell ref="RJ31:RJ38"/>
    <mergeCell ref="RK31:RK38"/>
    <mergeCell ref="RL31:RL38"/>
    <mergeCell ref="RM31:RM38"/>
    <mergeCell ref="RN31:RN38"/>
    <mergeCell ref="RO31:RO38"/>
    <mergeCell ref="RP31:RP38"/>
    <mergeCell ref="RQ31:RQ38"/>
    <mergeCell ref="RR31:RR38"/>
    <mergeCell ref="RS31:RS38"/>
    <mergeCell ref="QL31:QL38"/>
    <mergeCell ref="QM31:QM38"/>
    <mergeCell ref="QN31:QN38"/>
    <mergeCell ref="QO31:QO38"/>
    <mergeCell ref="QP31:QP38"/>
    <mergeCell ref="QQ31:QQ38"/>
    <mergeCell ref="QR31:QR38"/>
    <mergeCell ref="QS31:QS38"/>
    <mergeCell ref="QT31:QT38"/>
    <mergeCell ref="QU31:QU38"/>
    <mergeCell ref="QV31:QV38"/>
    <mergeCell ref="QW31:QW38"/>
    <mergeCell ref="QX31:QX38"/>
    <mergeCell ref="QY31:QY38"/>
    <mergeCell ref="QZ31:QZ38"/>
    <mergeCell ref="RA31:RA38"/>
    <mergeCell ref="RB31:RB38"/>
    <mergeCell ref="PU31:PU38"/>
    <mergeCell ref="PV31:PV38"/>
    <mergeCell ref="PW31:PW38"/>
    <mergeCell ref="PX31:PX38"/>
    <mergeCell ref="PY31:PY38"/>
    <mergeCell ref="PZ31:PZ38"/>
    <mergeCell ref="QA31:QA38"/>
    <mergeCell ref="QB31:QB38"/>
    <mergeCell ref="QC31:QC38"/>
    <mergeCell ref="QD31:QD38"/>
    <mergeCell ref="QE31:QE38"/>
    <mergeCell ref="QF31:QF38"/>
    <mergeCell ref="QG31:QG38"/>
    <mergeCell ref="QH31:QH38"/>
    <mergeCell ref="QI31:QI38"/>
    <mergeCell ref="QJ31:QJ38"/>
    <mergeCell ref="QK31:QK38"/>
    <mergeCell ref="PD31:PD38"/>
    <mergeCell ref="PE31:PE38"/>
    <mergeCell ref="PF31:PF38"/>
    <mergeCell ref="PG31:PG38"/>
    <mergeCell ref="PH31:PH38"/>
    <mergeCell ref="PI31:PI38"/>
    <mergeCell ref="PJ31:PJ38"/>
    <mergeCell ref="PK31:PK38"/>
    <mergeCell ref="PL31:PL38"/>
    <mergeCell ref="PM31:PM38"/>
    <mergeCell ref="PN31:PN38"/>
    <mergeCell ref="PO31:PO38"/>
    <mergeCell ref="PP31:PP38"/>
    <mergeCell ref="PQ31:PQ38"/>
    <mergeCell ref="PR31:PR38"/>
    <mergeCell ref="PS31:PS38"/>
    <mergeCell ref="PT31:PT38"/>
    <mergeCell ref="OM31:OM38"/>
    <mergeCell ref="ON31:ON38"/>
    <mergeCell ref="OO31:OO38"/>
    <mergeCell ref="OP31:OP38"/>
    <mergeCell ref="OQ31:OQ38"/>
    <mergeCell ref="OR31:OR38"/>
    <mergeCell ref="OS31:OS38"/>
    <mergeCell ref="OT31:OT38"/>
    <mergeCell ref="OU31:OU38"/>
    <mergeCell ref="OV31:OV38"/>
    <mergeCell ref="OW31:OW38"/>
    <mergeCell ref="OX31:OX38"/>
    <mergeCell ref="OY31:OY38"/>
    <mergeCell ref="OZ31:OZ38"/>
    <mergeCell ref="PA31:PA38"/>
    <mergeCell ref="PB31:PB38"/>
    <mergeCell ref="PC31:PC38"/>
    <mergeCell ref="NV31:NV38"/>
    <mergeCell ref="NW31:NW38"/>
    <mergeCell ref="NX31:NX38"/>
    <mergeCell ref="NY31:NY38"/>
    <mergeCell ref="NZ31:NZ38"/>
    <mergeCell ref="OA31:OA38"/>
    <mergeCell ref="OB31:OB38"/>
    <mergeCell ref="OC31:OC38"/>
    <mergeCell ref="OD31:OD38"/>
    <mergeCell ref="OE31:OE38"/>
    <mergeCell ref="OF31:OF38"/>
    <mergeCell ref="OG31:OG38"/>
    <mergeCell ref="OH31:OH38"/>
    <mergeCell ref="OI31:OI38"/>
    <mergeCell ref="OJ31:OJ38"/>
    <mergeCell ref="OK31:OK38"/>
    <mergeCell ref="OL31:OL38"/>
    <mergeCell ref="NE31:NE38"/>
    <mergeCell ref="NF31:NF38"/>
    <mergeCell ref="NG31:NG38"/>
    <mergeCell ref="NH31:NH38"/>
    <mergeCell ref="NI31:NI38"/>
    <mergeCell ref="NJ31:NJ38"/>
    <mergeCell ref="NK31:NK38"/>
    <mergeCell ref="NL31:NL38"/>
    <mergeCell ref="NM31:NM38"/>
    <mergeCell ref="NN31:NN38"/>
    <mergeCell ref="NO31:NO38"/>
    <mergeCell ref="NP31:NP38"/>
    <mergeCell ref="NQ31:NQ38"/>
    <mergeCell ref="NR31:NR38"/>
    <mergeCell ref="NS31:NS38"/>
    <mergeCell ref="NT31:NT38"/>
    <mergeCell ref="NU31:NU38"/>
    <mergeCell ref="MN31:MN38"/>
    <mergeCell ref="MO31:MO38"/>
    <mergeCell ref="MP31:MP38"/>
    <mergeCell ref="MQ31:MQ38"/>
    <mergeCell ref="MR31:MR38"/>
    <mergeCell ref="MS31:MS38"/>
    <mergeCell ref="MT31:MT38"/>
    <mergeCell ref="MU31:MU38"/>
    <mergeCell ref="MV31:MV38"/>
    <mergeCell ref="MW31:MW38"/>
    <mergeCell ref="MX31:MX38"/>
    <mergeCell ref="MY31:MY38"/>
    <mergeCell ref="MZ31:MZ38"/>
    <mergeCell ref="NA31:NA38"/>
    <mergeCell ref="NB31:NB38"/>
    <mergeCell ref="NC31:NC38"/>
    <mergeCell ref="ND31:ND38"/>
    <mergeCell ref="LW31:LW38"/>
    <mergeCell ref="LX31:LX38"/>
    <mergeCell ref="LY31:LY38"/>
    <mergeCell ref="LZ31:LZ38"/>
    <mergeCell ref="MA31:MA38"/>
    <mergeCell ref="MB31:MB38"/>
    <mergeCell ref="MC31:MC38"/>
    <mergeCell ref="MD31:MD38"/>
    <mergeCell ref="ME31:ME38"/>
    <mergeCell ref="MF31:MF38"/>
    <mergeCell ref="MG31:MG38"/>
    <mergeCell ref="MH31:MH38"/>
    <mergeCell ref="MI31:MI38"/>
    <mergeCell ref="MJ31:MJ38"/>
    <mergeCell ref="MK31:MK38"/>
    <mergeCell ref="ML31:ML38"/>
    <mergeCell ref="MM31:MM38"/>
    <mergeCell ref="LF31:LF38"/>
    <mergeCell ref="LG31:LG38"/>
    <mergeCell ref="LH31:LH38"/>
    <mergeCell ref="LI31:LI38"/>
    <mergeCell ref="LJ31:LJ38"/>
    <mergeCell ref="LK31:LK38"/>
    <mergeCell ref="LL31:LL38"/>
    <mergeCell ref="LM31:LM38"/>
    <mergeCell ref="LN31:LN38"/>
    <mergeCell ref="LO31:LO38"/>
    <mergeCell ref="LP31:LP38"/>
    <mergeCell ref="LQ31:LQ38"/>
    <mergeCell ref="LR31:LR38"/>
    <mergeCell ref="LS31:LS38"/>
    <mergeCell ref="LT31:LT38"/>
    <mergeCell ref="LU31:LU38"/>
    <mergeCell ref="LV31:LV38"/>
    <mergeCell ref="KO31:KO38"/>
    <mergeCell ref="KP31:KP38"/>
    <mergeCell ref="KQ31:KQ38"/>
    <mergeCell ref="KR31:KR38"/>
    <mergeCell ref="KS31:KS38"/>
    <mergeCell ref="KT31:KT38"/>
    <mergeCell ref="KU31:KU38"/>
    <mergeCell ref="KV31:KV38"/>
    <mergeCell ref="KW31:KW38"/>
    <mergeCell ref="KX31:KX38"/>
    <mergeCell ref="KY31:KY38"/>
    <mergeCell ref="KZ31:KZ38"/>
    <mergeCell ref="LA31:LA38"/>
    <mergeCell ref="LB31:LB38"/>
    <mergeCell ref="LC31:LC38"/>
    <mergeCell ref="LD31:LD38"/>
    <mergeCell ref="LE31:LE38"/>
    <mergeCell ref="JX31:JX38"/>
    <mergeCell ref="JY31:JY38"/>
    <mergeCell ref="JZ31:JZ38"/>
    <mergeCell ref="KA31:KA38"/>
    <mergeCell ref="KB31:KB38"/>
    <mergeCell ref="KC31:KC38"/>
    <mergeCell ref="KD31:KD38"/>
    <mergeCell ref="KE31:KE38"/>
    <mergeCell ref="KF31:KF38"/>
    <mergeCell ref="KG31:KG38"/>
    <mergeCell ref="KH31:KH38"/>
    <mergeCell ref="KI31:KI38"/>
    <mergeCell ref="KJ31:KJ38"/>
    <mergeCell ref="KK31:KK38"/>
    <mergeCell ref="KL31:KL38"/>
    <mergeCell ref="KM31:KM38"/>
    <mergeCell ref="KN31:KN38"/>
    <mergeCell ref="JG31:JG38"/>
    <mergeCell ref="JH31:JH38"/>
    <mergeCell ref="JI31:JI38"/>
    <mergeCell ref="JJ31:JJ38"/>
    <mergeCell ref="JK31:JK38"/>
    <mergeCell ref="JL31:JL38"/>
    <mergeCell ref="JM31:JM38"/>
    <mergeCell ref="JN31:JN38"/>
    <mergeCell ref="JO31:JO38"/>
    <mergeCell ref="JP31:JP38"/>
    <mergeCell ref="JQ31:JQ38"/>
    <mergeCell ref="JR31:JR38"/>
    <mergeCell ref="JS31:JS38"/>
    <mergeCell ref="JT31:JT38"/>
    <mergeCell ref="JU31:JU38"/>
    <mergeCell ref="JV31:JV38"/>
    <mergeCell ref="JW31:JW38"/>
    <mergeCell ref="IP31:IP38"/>
    <mergeCell ref="IQ31:IQ38"/>
    <mergeCell ref="IR31:IR38"/>
    <mergeCell ref="IS31:IS38"/>
    <mergeCell ref="IT31:IT38"/>
    <mergeCell ref="IU31:IU38"/>
    <mergeCell ref="IV31:IV38"/>
    <mergeCell ref="IW31:IW38"/>
    <mergeCell ref="IX31:IX38"/>
    <mergeCell ref="IY31:IY38"/>
    <mergeCell ref="IZ31:IZ38"/>
    <mergeCell ref="JA31:JA38"/>
    <mergeCell ref="JB31:JB38"/>
    <mergeCell ref="JC31:JC38"/>
    <mergeCell ref="JD31:JD38"/>
    <mergeCell ref="JE31:JE38"/>
    <mergeCell ref="JF31:JF38"/>
    <mergeCell ref="HY31:HY38"/>
    <mergeCell ref="HZ31:HZ38"/>
    <mergeCell ref="IA31:IA38"/>
    <mergeCell ref="IB31:IB38"/>
    <mergeCell ref="IC31:IC38"/>
    <mergeCell ref="ID31:ID38"/>
    <mergeCell ref="IE31:IE38"/>
    <mergeCell ref="IF31:IF38"/>
    <mergeCell ref="IG31:IG38"/>
    <mergeCell ref="IH31:IH38"/>
    <mergeCell ref="II31:II38"/>
    <mergeCell ref="IJ31:IJ38"/>
    <mergeCell ref="IK31:IK38"/>
    <mergeCell ref="IL31:IL38"/>
    <mergeCell ref="IM31:IM38"/>
    <mergeCell ref="IN31:IN38"/>
    <mergeCell ref="IO31:IO38"/>
    <mergeCell ref="HH31:HH38"/>
    <mergeCell ref="HI31:HI38"/>
    <mergeCell ref="HJ31:HJ38"/>
    <mergeCell ref="HK31:HK38"/>
    <mergeCell ref="HL31:HL38"/>
    <mergeCell ref="HM31:HM38"/>
    <mergeCell ref="HN31:HN38"/>
    <mergeCell ref="HO31:HO38"/>
    <mergeCell ref="HP31:HP38"/>
    <mergeCell ref="HQ31:HQ38"/>
    <mergeCell ref="HR31:HR38"/>
    <mergeCell ref="HS31:HS38"/>
    <mergeCell ref="HT31:HT38"/>
    <mergeCell ref="HU31:HU38"/>
    <mergeCell ref="HV31:HV38"/>
    <mergeCell ref="HW31:HW38"/>
    <mergeCell ref="HX31:HX38"/>
    <mergeCell ref="GQ31:GQ38"/>
    <mergeCell ref="GR31:GR38"/>
    <mergeCell ref="GS31:GS38"/>
    <mergeCell ref="GT31:GT38"/>
    <mergeCell ref="GU31:GU38"/>
    <mergeCell ref="GV31:GV38"/>
    <mergeCell ref="GW31:GW38"/>
    <mergeCell ref="GX31:GX38"/>
    <mergeCell ref="GY31:GY38"/>
    <mergeCell ref="GZ31:GZ38"/>
    <mergeCell ref="HA31:HA38"/>
    <mergeCell ref="HB31:HB38"/>
    <mergeCell ref="HC31:HC38"/>
    <mergeCell ref="HD31:HD38"/>
    <mergeCell ref="HE31:HE38"/>
    <mergeCell ref="HF31:HF38"/>
    <mergeCell ref="HG31:HG38"/>
    <mergeCell ref="FZ31:FZ38"/>
    <mergeCell ref="GA31:GA38"/>
    <mergeCell ref="GB31:GB38"/>
    <mergeCell ref="GC31:GC38"/>
    <mergeCell ref="GD31:GD38"/>
    <mergeCell ref="GE31:GE38"/>
    <mergeCell ref="GF31:GF38"/>
    <mergeCell ref="GG31:GG38"/>
    <mergeCell ref="GH31:GH38"/>
    <mergeCell ref="GI31:GI38"/>
    <mergeCell ref="GJ31:GJ38"/>
    <mergeCell ref="GK31:GK38"/>
    <mergeCell ref="GL31:GL38"/>
    <mergeCell ref="GM31:GM38"/>
    <mergeCell ref="GN31:GN38"/>
    <mergeCell ref="GO31:GO38"/>
    <mergeCell ref="GP31:GP38"/>
    <mergeCell ref="FI31:FI38"/>
    <mergeCell ref="FJ31:FJ38"/>
    <mergeCell ref="FK31:FK38"/>
    <mergeCell ref="FL31:FL38"/>
    <mergeCell ref="FM31:FM38"/>
    <mergeCell ref="FN31:FN38"/>
    <mergeCell ref="FO31:FO38"/>
    <mergeCell ref="FP31:FP38"/>
    <mergeCell ref="FQ31:FQ38"/>
    <mergeCell ref="FR31:FR38"/>
    <mergeCell ref="FS31:FS38"/>
    <mergeCell ref="FT31:FT38"/>
    <mergeCell ref="FU31:FU38"/>
    <mergeCell ref="FV31:FV38"/>
    <mergeCell ref="FW31:FW38"/>
    <mergeCell ref="FX31:FX38"/>
    <mergeCell ref="FY31:FY38"/>
    <mergeCell ref="ER31:ER38"/>
    <mergeCell ref="ES31:ES38"/>
    <mergeCell ref="ET31:ET38"/>
    <mergeCell ref="EU31:EU38"/>
    <mergeCell ref="EV31:EV38"/>
    <mergeCell ref="EW31:EW38"/>
    <mergeCell ref="EX31:EX38"/>
    <mergeCell ref="EY31:EY38"/>
    <mergeCell ref="EZ31:EZ38"/>
    <mergeCell ref="FA31:FA38"/>
    <mergeCell ref="FB31:FB38"/>
    <mergeCell ref="FC31:FC38"/>
    <mergeCell ref="FD31:FD38"/>
    <mergeCell ref="FE31:FE38"/>
    <mergeCell ref="FF31:FF38"/>
    <mergeCell ref="FG31:FG38"/>
    <mergeCell ref="FH31:FH38"/>
    <mergeCell ref="EA31:EA38"/>
    <mergeCell ref="EB31:EB38"/>
    <mergeCell ref="EC31:EC38"/>
    <mergeCell ref="ED31:ED38"/>
    <mergeCell ref="EE31:EE38"/>
    <mergeCell ref="EF31:EF38"/>
    <mergeCell ref="EG31:EG38"/>
    <mergeCell ref="EH31:EH38"/>
    <mergeCell ref="EI31:EI38"/>
    <mergeCell ref="EJ31:EJ38"/>
    <mergeCell ref="EK31:EK38"/>
    <mergeCell ref="EL31:EL38"/>
    <mergeCell ref="EM31:EM38"/>
    <mergeCell ref="EN31:EN38"/>
    <mergeCell ref="EO31:EO38"/>
    <mergeCell ref="EP31:EP38"/>
    <mergeCell ref="EQ31:EQ38"/>
    <mergeCell ref="DJ31:DJ38"/>
    <mergeCell ref="DK31:DK38"/>
    <mergeCell ref="DL31:DL38"/>
    <mergeCell ref="DM31:DM38"/>
    <mergeCell ref="DN31:DN38"/>
    <mergeCell ref="DO31:DO38"/>
    <mergeCell ref="DP31:DP38"/>
    <mergeCell ref="DQ31:DQ38"/>
    <mergeCell ref="DR31:DR38"/>
    <mergeCell ref="DS31:DS38"/>
    <mergeCell ref="DT31:DT38"/>
    <mergeCell ref="DU31:DU38"/>
    <mergeCell ref="DV31:DV38"/>
    <mergeCell ref="DW31:DW38"/>
    <mergeCell ref="DX31:DX38"/>
    <mergeCell ref="DY31:DY38"/>
    <mergeCell ref="DZ31:DZ38"/>
    <mergeCell ref="CS31:CS38"/>
    <mergeCell ref="CT31:CT38"/>
    <mergeCell ref="CU31:CU38"/>
    <mergeCell ref="CV31:CV38"/>
    <mergeCell ref="CW31:CW38"/>
    <mergeCell ref="CX31:CX38"/>
    <mergeCell ref="CY31:CY38"/>
    <mergeCell ref="CZ31:CZ38"/>
    <mergeCell ref="DA31:DA38"/>
    <mergeCell ref="DB31:DB38"/>
    <mergeCell ref="DC31:DC38"/>
    <mergeCell ref="DD31:DD38"/>
    <mergeCell ref="DE31:DE38"/>
    <mergeCell ref="DF31:DF38"/>
    <mergeCell ref="DG31:DG38"/>
    <mergeCell ref="DH31:DH38"/>
    <mergeCell ref="DI31:DI38"/>
    <mergeCell ref="CB31:CB38"/>
    <mergeCell ref="CC31:CC38"/>
    <mergeCell ref="CD31:CD38"/>
    <mergeCell ref="CE31:CE38"/>
    <mergeCell ref="CF31:CF38"/>
    <mergeCell ref="CG31:CG38"/>
    <mergeCell ref="CH31:CH38"/>
    <mergeCell ref="CI31:CI38"/>
    <mergeCell ref="CJ31:CJ38"/>
    <mergeCell ref="CK31:CK38"/>
    <mergeCell ref="CL31:CL38"/>
    <mergeCell ref="CM31:CM38"/>
    <mergeCell ref="CN31:CN38"/>
    <mergeCell ref="CO31:CO38"/>
    <mergeCell ref="CP31:CP38"/>
    <mergeCell ref="CQ31:CQ38"/>
    <mergeCell ref="CR31:CR38"/>
    <mergeCell ref="BK31:BK38"/>
    <mergeCell ref="BL31:BL38"/>
    <mergeCell ref="BM31:BM38"/>
    <mergeCell ref="BN31:BN38"/>
    <mergeCell ref="BO31:BO38"/>
    <mergeCell ref="BP31:BP38"/>
    <mergeCell ref="BQ31:BQ38"/>
    <mergeCell ref="BR31:BR38"/>
    <mergeCell ref="BS31:BS38"/>
    <mergeCell ref="BT31:BT38"/>
    <mergeCell ref="BU31:BU38"/>
    <mergeCell ref="BV31:BV38"/>
    <mergeCell ref="BW31:BW38"/>
    <mergeCell ref="BX31:BX38"/>
    <mergeCell ref="BY31:BY38"/>
    <mergeCell ref="BZ31:BZ38"/>
    <mergeCell ref="CA31:CA38"/>
    <mergeCell ref="AT31:AT38"/>
    <mergeCell ref="AU31:AU38"/>
    <mergeCell ref="AV31:AV38"/>
    <mergeCell ref="AW31:AW38"/>
    <mergeCell ref="AX31:AX38"/>
    <mergeCell ref="AY31:AY38"/>
    <mergeCell ref="AZ31:AZ38"/>
    <mergeCell ref="BA31:BA38"/>
    <mergeCell ref="BB31:BB38"/>
    <mergeCell ref="BC31:BC38"/>
    <mergeCell ref="BD31:BD38"/>
    <mergeCell ref="BE31:BE38"/>
    <mergeCell ref="BF31:BF38"/>
    <mergeCell ref="BG31:BG38"/>
    <mergeCell ref="BH31:BH38"/>
    <mergeCell ref="BI31:BI38"/>
    <mergeCell ref="BJ31:BJ38"/>
    <mergeCell ref="AC31:AC38"/>
    <mergeCell ref="AD31:AD38"/>
    <mergeCell ref="AE31:AE38"/>
    <mergeCell ref="AF31:AF38"/>
    <mergeCell ref="AG31:AG38"/>
    <mergeCell ref="AH31:AH38"/>
    <mergeCell ref="AI31:AI38"/>
    <mergeCell ref="AJ31:AJ38"/>
    <mergeCell ref="AK31:AK38"/>
    <mergeCell ref="AL31:AL38"/>
    <mergeCell ref="AM31:AM38"/>
    <mergeCell ref="AN31:AN38"/>
    <mergeCell ref="AO31:AO38"/>
    <mergeCell ref="AP31:AP38"/>
    <mergeCell ref="AQ31:AQ38"/>
    <mergeCell ref="AR31:AR38"/>
    <mergeCell ref="AS31:AS38"/>
    <mergeCell ref="L31:L38"/>
    <mergeCell ref="M31:M38"/>
    <mergeCell ref="N31:N38"/>
    <mergeCell ref="O31:O38"/>
    <mergeCell ref="P31:P38"/>
    <mergeCell ref="Q31:Q38"/>
    <mergeCell ref="R31:R38"/>
    <mergeCell ref="S31:S38"/>
    <mergeCell ref="T31:T38"/>
    <mergeCell ref="U31:U38"/>
    <mergeCell ref="V31:V38"/>
    <mergeCell ref="W31:W38"/>
    <mergeCell ref="X31:X38"/>
    <mergeCell ref="Y31:Y38"/>
    <mergeCell ref="Z31:Z38"/>
    <mergeCell ref="AA31:AA38"/>
    <mergeCell ref="AB31:AB38"/>
    <mergeCell ref="A1:K1"/>
    <mergeCell ref="A2:K2"/>
    <mergeCell ref="A3:K3"/>
    <mergeCell ref="A5:A6"/>
    <mergeCell ref="B5:B6"/>
    <mergeCell ref="C5:C6"/>
    <mergeCell ref="D5:D6"/>
    <mergeCell ref="E5:E6"/>
    <mergeCell ref="F5:F6"/>
    <mergeCell ref="G5:H5"/>
    <mergeCell ref="I5:K5"/>
    <mergeCell ref="A8:A53"/>
    <mergeCell ref="B8:B14"/>
    <mergeCell ref="B15:J15"/>
    <mergeCell ref="B16:B22"/>
    <mergeCell ref="B23:K23"/>
    <mergeCell ref="B24:B30"/>
    <mergeCell ref="B31:J31"/>
  </mergeCells>
  <hyperlinks>
    <hyperlink ref="A91" location="P191" display="Подпрограмма 2 &quot;Развитие рынка труда (кадрового потенциала) на сельских территориях&quot;"/>
  </hyperlinks>
  <pageMargins left="0.27559055118110237" right="0.27559055118110237" top="0.35433070866141736" bottom="0.15748031496062992" header="0.51181102362204722" footer="0.51181102362204722"/>
  <pageSetup paperSize="9" scale="75" firstPageNumber="0" orientation="landscape" horizontalDpi="300" verticalDpi="300" r:id="rId1"/>
  <rowBreaks count="5" manualBreakCount="5">
    <brk id="30" max="16383" man="1"/>
    <brk id="76" max="16383" man="1"/>
    <brk id="105" max="16383" man="1"/>
    <brk id="134" max="16383" man="1"/>
    <brk id="181"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sheetPr>
    <tabColor rgb="FF92D050"/>
  </sheetPr>
  <dimension ref="A1:AMJ80"/>
  <sheetViews>
    <sheetView tabSelected="1" zoomScale="80" zoomScaleNormal="80" workbookViewId="0">
      <selection activeCell="M10" sqref="M10"/>
    </sheetView>
  </sheetViews>
  <sheetFormatPr defaultColWidth="9.140625" defaultRowHeight="15"/>
  <cols>
    <col min="1" max="1" width="39.42578125" style="71" customWidth="1"/>
    <col min="2" max="2" width="23.42578125" style="72" customWidth="1"/>
    <col min="3" max="3" width="8" style="73" hidden="1" customWidth="1"/>
    <col min="4" max="4" width="13.42578125" style="73" hidden="1" customWidth="1"/>
    <col min="5" max="5" width="14.85546875" style="73" hidden="1" customWidth="1"/>
    <col min="6" max="6" width="49" style="72" customWidth="1"/>
    <col min="7" max="7" width="24.140625" style="72" customWidth="1"/>
    <col min="8" max="8" width="14.85546875" style="72" customWidth="1"/>
    <col min="9" max="9" width="43.42578125" style="74" customWidth="1"/>
    <col min="10" max="1024" width="9.140625" style="72"/>
  </cols>
  <sheetData>
    <row r="1" spans="1:9" ht="79.5" customHeight="1">
      <c r="A1" s="285" t="s">
        <v>293</v>
      </c>
      <c r="B1" s="285"/>
      <c r="C1" s="285"/>
      <c r="D1" s="285"/>
      <c r="E1" s="285"/>
      <c r="F1" s="285"/>
      <c r="G1" s="285"/>
      <c r="H1" s="285"/>
      <c r="I1" s="285"/>
    </row>
    <row r="2" spans="1:9" ht="18.75" customHeight="1"/>
    <row r="3" spans="1:9" s="76" customFormat="1" ht="58.5" customHeight="1">
      <c r="A3" s="286" t="s">
        <v>121</v>
      </c>
      <c r="B3" s="287" t="s">
        <v>122</v>
      </c>
      <c r="C3" s="288" t="s">
        <v>123</v>
      </c>
      <c r="D3" s="288"/>
      <c r="E3" s="288"/>
      <c r="F3" s="287" t="s">
        <v>124</v>
      </c>
      <c r="G3" s="287"/>
      <c r="H3" s="287"/>
      <c r="I3" s="287" t="s">
        <v>125</v>
      </c>
    </row>
    <row r="4" spans="1:9" s="76" customFormat="1" ht="57.75" customHeight="1">
      <c r="A4" s="286"/>
      <c r="B4" s="287"/>
      <c r="C4" s="75" t="s">
        <v>126</v>
      </c>
      <c r="D4" s="75" t="s">
        <v>127</v>
      </c>
      <c r="E4" s="75" t="s">
        <v>128</v>
      </c>
      <c r="F4" s="18" t="s">
        <v>126</v>
      </c>
      <c r="G4" s="18" t="s">
        <v>127</v>
      </c>
      <c r="H4" s="18" t="s">
        <v>128</v>
      </c>
      <c r="I4" s="287"/>
    </row>
    <row r="5" spans="1:9">
      <c r="A5" s="77">
        <v>1</v>
      </c>
      <c r="B5" s="77">
        <v>2</v>
      </c>
      <c r="C5" s="78">
        <v>3</v>
      </c>
      <c r="D5" s="78">
        <v>4</v>
      </c>
      <c r="E5" s="78">
        <v>5</v>
      </c>
      <c r="F5" s="77">
        <v>6</v>
      </c>
      <c r="G5" s="77">
        <v>7</v>
      </c>
      <c r="H5" s="77">
        <v>8</v>
      </c>
      <c r="I5" s="77">
        <v>9</v>
      </c>
    </row>
    <row r="6" spans="1:9" ht="18.600000000000001" customHeight="1">
      <c r="A6" s="289" t="s">
        <v>100</v>
      </c>
      <c r="B6" s="289"/>
      <c r="C6" s="289"/>
      <c r="D6" s="289"/>
      <c r="E6" s="289"/>
      <c r="F6" s="289"/>
      <c r="G6" s="289"/>
      <c r="H6" s="289"/>
      <c r="I6" s="289"/>
    </row>
    <row r="7" spans="1:9" ht="18.600000000000001" customHeight="1">
      <c r="A7" s="289" t="s">
        <v>35</v>
      </c>
      <c r="B7" s="289"/>
      <c r="C7" s="289"/>
      <c r="D7" s="289"/>
      <c r="E7" s="289"/>
      <c r="F7" s="289"/>
      <c r="G7" s="289"/>
      <c r="H7" s="289"/>
      <c r="I7" s="289"/>
    </row>
    <row r="8" spans="1:9" ht="20.45" customHeight="1">
      <c r="A8" s="287" t="s">
        <v>129</v>
      </c>
      <c r="B8" s="287"/>
      <c r="C8" s="287"/>
      <c r="D8" s="287"/>
      <c r="E8" s="287"/>
      <c r="F8" s="287"/>
      <c r="G8" s="287"/>
      <c r="H8" s="287"/>
      <c r="I8" s="287"/>
    </row>
    <row r="9" spans="1:9" ht="84" customHeight="1">
      <c r="A9" s="290" t="s">
        <v>103</v>
      </c>
      <c r="B9" s="290" t="s">
        <v>101</v>
      </c>
      <c r="C9" s="291" t="s">
        <v>130</v>
      </c>
      <c r="D9" s="291"/>
      <c r="E9" s="291"/>
      <c r="F9" s="79" t="s">
        <v>284</v>
      </c>
      <c r="G9" s="80">
        <v>0</v>
      </c>
      <c r="H9" s="81">
        <f>G9/277.14</f>
        <v>0</v>
      </c>
      <c r="I9" s="292"/>
    </row>
    <row r="10" spans="1:9" ht="181.5" customHeight="1">
      <c r="A10" s="290"/>
      <c r="B10" s="290"/>
      <c r="C10" s="82">
        <v>1150.8</v>
      </c>
      <c r="D10" s="82">
        <v>0</v>
      </c>
      <c r="E10" s="83">
        <f>D10/C10*100</f>
        <v>0</v>
      </c>
      <c r="F10" s="79" t="s">
        <v>285</v>
      </c>
      <c r="G10" s="80">
        <v>0</v>
      </c>
      <c r="H10" s="81">
        <f>G10/14</f>
        <v>0</v>
      </c>
      <c r="I10" s="292"/>
    </row>
    <row r="11" spans="1:9" ht="47.25" hidden="1" customHeight="1">
      <c r="A11" s="290"/>
      <c r="B11" s="290"/>
      <c r="C11" s="291" t="s">
        <v>131</v>
      </c>
      <c r="D11" s="291"/>
      <c r="E11" s="291"/>
      <c r="F11" s="84"/>
      <c r="G11" s="85"/>
      <c r="H11" s="85"/>
      <c r="I11" s="86"/>
    </row>
    <row r="12" spans="1:9" ht="32.25" hidden="1" customHeight="1">
      <c r="A12" s="290"/>
      <c r="B12" s="290"/>
      <c r="C12" s="87"/>
      <c r="D12" s="87"/>
      <c r="E12" s="83" t="e">
        <f>D12/C12*100</f>
        <v>#DIV/0!</v>
      </c>
      <c r="F12" s="88"/>
      <c r="G12" s="89"/>
      <c r="H12" s="89"/>
      <c r="I12" s="86"/>
    </row>
    <row r="13" spans="1:9" ht="66" hidden="1" customHeight="1">
      <c r="A13" s="290"/>
      <c r="B13" s="290"/>
      <c r="C13" s="291" t="s">
        <v>132</v>
      </c>
      <c r="D13" s="291"/>
      <c r="E13" s="291"/>
      <c r="F13" s="293"/>
      <c r="G13" s="293"/>
      <c r="H13" s="293"/>
      <c r="I13" s="86"/>
    </row>
    <row r="14" spans="1:9" ht="22.5" hidden="1" customHeight="1">
      <c r="A14" s="290"/>
      <c r="B14" s="290"/>
      <c r="C14" s="87">
        <v>18</v>
      </c>
      <c r="D14" s="91">
        <v>0</v>
      </c>
      <c r="E14" s="83">
        <f>D14/C14*100</f>
        <v>0</v>
      </c>
      <c r="F14" s="293"/>
      <c r="G14" s="293"/>
      <c r="H14" s="293"/>
      <c r="I14" s="86"/>
    </row>
    <row r="15" spans="1:9" ht="90.75" customHeight="1">
      <c r="A15" s="290" t="s">
        <v>104</v>
      </c>
      <c r="B15" s="290" t="s">
        <v>101</v>
      </c>
      <c r="C15" s="298" t="s">
        <v>133</v>
      </c>
      <c r="D15" s="298"/>
      <c r="E15" s="298"/>
      <c r="F15" s="290" t="s">
        <v>134</v>
      </c>
      <c r="G15" s="295">
        <f>D16</f>
        <v>0</v>
      </c>
      <c r="H15" s="296">
        <v>100</v>
      </c>
      <c r="I15" s="297"/>
    </row>
    <row r="16" spans="1:9" ht="53.25" customHeight="1">
      <c r="A16" s="290"/>
      <c r="B16" s="290"/>
      <c r="C16" s="92">
        <v>1</v>
      </c>
      <c r="D16" s="92">
        <v>0</v>
      </c>
      <c r="E16" s="93">
        <f>D16/C16*100</f>
        <v>0</v>
      </c>
      <c r="F16" s="290"/>
      <c r="G16" s="295"/>
      <c r="H16" s="296"/>
      <c r="I16" s="297"/>
    </row>
    <row r="17" spans="1:9" ht="18.600000000000001" customHeight="1">
      <c r="A17" s="287" t="s">
        <v>105</v>
      </c>
      <c r="B17" s="287"/>
      <c r="C17" s="287"/>
      <c r="D17" s="287"/>
      <c r="E17" s="287"/>
      <c r="F17" s="287"/>
      <c r="G17" s="287"/>
      <c r="H17" s="287"/>
      <c r="I17" s="287"/>
    </row>
    <row r="18" spans="1:9" ht="18.600000000000001" customHeight="1">
      <c r="A18" s="289" t="s">
        <v>35</v>
      </c>
      <c r="B18" s="289"/>
      <c r="C18" s="289"/>
      <c r="D18" s="289"/>
      <c r="E18" s="289"/>
      <c r="F18" s="289"/>
      <c r="G18" s="289"/>
      <c r="H18" s="289"/>
      <c r="I18" s="289"/>
    </row>
    <row r="19" spans="1:9" ht="18.600000000000001" customHeight="1">
      <c r="A19" s="287" t="s">
        <v>106</v>
      </c>
      <c r="B19" s="287"/>
      <c r="C19" s="287"/>
      <c r="D19" s="287"/>
      <c r="E19" s="287"/>
      <c r="F19" s="287"/>
      <c r="G19" s="287"/>
      <c r="H19" s="287"/>
      <c r="I19" s="287"/>
    </row>
    <row r="20" spans="1:9" ht="31.5" hidden="1" customHeight="1">
      <c r="A20" s="290" t="s">
        <v>107</v>
      </c>
      <c r="B20" s="290" t="s">
        <v>101</v>
      </c>
      <c r="C20" s="294" t="s">
        <v>135</v>
      </c>
      <c r="D20" s="294"/>
      <c r="E20" s="294"/>
      <c r="F20" s="290" t="s">
        <v>289</v>
      </c>
      <c r="G20" s="295">
        <v>69.3</v>
      </c>
      <c r="H20" s="301">
        <v>100</v>
      </c>
      <c r="I20" s="95" t="s">
        <v>136</v>
      </c>
    </row>
    <row r="21" spans="1:9" ht="66.75" hidden="1" customHeight="1">
      <c r="A21" s="290"/>
      <c r="B21" s="290"/>
      <c r="C21" s="92">
        <v>48.4</v>
      </c>
      <c r="D21" s="92">
        <v>69.3</v>
      </c>
      <c r="E21" s="93">
        <f>D21/C21*100</f>
        <v>143.18181818181819</v>
      </c>
      <c r="F21" s="290"/>
      <c r="G21" s="295"/>
      <c r="H21" s="301"/>
      <c r="I21" s="96"/>
    </row>
    <row r="22" spans="1:9" ht="77.25" customHeight="1">
      <c r="A22" s="290"/>
      <c r="B22" s="290"/>
      <c r="C22" s="294" t="s">
        <v>137</v>
      </c>
      <c r="D22" s="294"/>
      <c r="E22" s="294"/>
      <c r="F22" s="290" t="s">
        <v>288</v>
      </c>
      <c r="G22" s="295">
        <v>6.9</v>
      </c>
      <c r="H22" s="301">
        <v>100</v>
      </c>
      <c r="I22" s="96"/>
    </row>
    <row r="23" spans="1:9" ht="69" customHeight="1">
      <c r="A23" s="290"/>
      <c r="B23" s="290"/>
      <c r="C23" s="92">
        <v>8.66</v>
      </c>
      <c r="D23" s="92">
        <v>6.9</v>
      </c>
      <c r="E23" s="93">
        <f>D23/C23*100</f>
        <v>79.676674364896073</v>
      </c>
      <c r="F23" s="290"/>
      <c r="G23" s="295"/>
      <c r="H23" s="301"/>
      <c r="I23" s="299"/>
    </row>
    <row r="24" spans="1:9" ht="79.5" customHeight="1">
      <c r="A24" s="290"/>
      <c r="B24" s="290"/>
      <c r="C24" s="294" t="s">
        <v>138</v>
      </c>
      <c r="D24" s="294"/>
      <c r="E24" s="294"/>
      <c r="F24" s="97" t="s">
        <v>286</v>
      </c>
      <c r="G24" s="80">
        <v>69.3</v>
      </c>
      <c r="H24" s="98">
        <v>100</v>
      </c>
      <c r="I24" s="299"/>
    </row>
    <row r="25" spans="1:9" ht="135" customHeight="1">
      <c r="A25" s="290"/>
      <c r="B25" s="290"/>
      <c r="C25" s="92">
        <v>3</v>
      </c>
      <c r="D25" s="92"/>
      <c r="E25" s="93">
        <f>D25/C25*100</f>
        <v>0</v>
      </c>
      <c r="F25" s="99" t="s">
        <v>139</v>
      </c>
      <c r="G25" s="80">
        <f>D25</f>
        <v>0</v>
      </c>
      <c r="H25" s="98">
        <f>E25</f>
        <v>0</v>
      </c>
      <c r="I25" s="100"/>
    </row>
    <row r="26" spans="1:9" ht="105" customHeight="1">
      <c r="A26" s="290" t="s">
        <v>108</v>
      </c>
      <c r="B26" s="290" t="s">
        <v>101</v>
      </c>
      <c r="C26" s="294" t="s">
        <v>140</v>
      </c>
      <c r="D26" s="294"/>
      <c r="E26" s="294"/>
      <c r="F26" s="300" t="s">
        <v>141</v>
      </c>
      <c r="G26" s="292">
        <f>D27</f>
        <v>0</v>
      </c>
      <c r="H26" s="292">
        <f>E27</f>
        <v>0</v>
      </c>
      <c r="I26" s="290"/>
    </row>
    <row r="27" spans="1:9" ht="15" customHeight="1">
      <c r="A27" s="290"/>
      <c r="B27" s="290"/>
      <c r="C27" s="92">
        <v>137</v>
      </c>
      <c r="D27" s="92"/>
      <c r="E27" s="93">
        <f>D27/C27*100</f>
        <v>0</v>
      </c>
      <c r="F27" s="300"/>
      <c r="G27" s="292"/>
      <c r="H27" s="292"/>
      <c r="I27" s="290"/>
    </row>
    <row r="28" spans="1:9" ht="15" customHeight="1">
      <c r="A28" s="287" t="s">
        <v>109</v>
      </c>
      <c r="B28" s="287"/>
      <c r="C28" s="287"/>
      <c r="D28" s="287"/>
      <c r="E28" s="287"/>
      <c r="F28" s="287"/>
      <c r="G28" s="287"/>
      <c r="H28" s="287"/>
      <c r="I28" s="287"/>
    </row>
    <row r="29" spans="1:9" ht="15" hidden="1" customHeight="1">
      <c r="A29" s="287" t="s">
        <v>35</v>
      </c>
      <c r="B29" s="287"/>
      <c r="C29" s="287"/>
      <c r="D29" s="287"/>
      <c r="E29" s="287"/>
      <c r="F29" s="287"/>
      <c r="G29" s="287"/>
      <c r="H29" s="287"/>
      <c r="I29" s="287"/>
    </row>
    <row r="30" spans="1:9" ht="15" hidden="1" customHeight="1">
      <c r="A30" s="287" t="s">
        <v>110</v>
      </c>
      <c r="B30" s="287"/>
      <c r="C30" s="287"/>
      <c r="D30" s="287"/>
      <c r="E30" s="287"/>
      <c r="F30" s="287"/>
      <c r="G30" s="287"/>
      <c r="H30" s="287"/>
      <c r="I30" s="287"/>
    </row>
    <row r="31" spans="1:9" ht="103.5" hidden="1" customHeight="1">
      <c r="A31" s="290" t="s">
        <v>111</v>
      </c>
      <c r="B31" s="290" t="s">
        <v>101</v>
      </c>
      <c r="C31" s="291" t="s">
        <v>142</v>
      </c>
      <c r="D31" s="291"/>
      <c r="E31" s="291"/>
      <c r="F31" s="290" t="s">
        <v>143</v>
      </c>
      <c r="G31" s="302">
        <f>D32</f>
        <v>20.78</v>
      </c>
      <c r="H31" s="301">
        <f>E32</f>
        <v>100</v>
      </c>
      <c r="I31" s="290" t="s">
        <v>144</v>
      </c>
    </row>
    <row r="32" spans="1:9" ht="36.75" hidden="1" customHeight="1">
      <c r="A32" s="290"/>
      <c r="B32" s="290"/>
      <c r="C32" s="87">
        <v>20.78</v>
      </c>
      <c r="D32" s="87">
        <v>20.78</v>
      </c>
      <c r="E32" s="91">
        <f>D32/C32*100</f>
        <v>100</v>
      </c>
      <c r="F32" s="290"/>
      <c r="G32" s="302"/>
      <c r="H32" s="301"/>
      <c r="I32" s="290"/>
    </row>
    <row r="33" spans="1:9" ht="15" customHeight="1">
      <c r="A33" s="287" t="s">
        <v>112</v>
      </c>
      <c r="B33" s="287"/>
      <c r="C33" s="287"/>
      <c r="D33" s="287"/>
      <c r="E33" s="287"/>
      <c r="F33" s="287"/>
      <c r="G33" s="287"/>
      <c r="H33" s="287"/>
      <c r="I33" s="287"/>
    </row>
    <row r="34" spans="1:9" ht="48.75" customHeight="1">
      <c r="A34" s="290" t="s">
        <v>113</v>
      </c>
      <c r="B34" s="290" t="s">
        <v>101</v>
      </c>
      <c r="C34" s="298" t="s">
        <v>145</v>
      </c>
      <c r="D34" s="298"/>
      <c r="E34" s="298"/>
      <c r="F34" s="290" t="s">
        <v>287</v>
      </c>
      <c r="G34" s="301">
        <f>D35</f>
        <v>0</v>
      </c>
      <c r="H34" s="301">
        <f>E35</f>
        <v>0</v>
      </c>
      <c r="I34" s="303"/>
    </row>
    <row r="35" spans="1:9" ht="81.75" customHeight="1">
      <c r="A35" s="290"/>
      <c r="B35" s="290"/>
      <c r="C35" s="92">
        <v>26</v>
      </c>
      <c r="D35" s="92"/>
      <c r="E35" s="102">
        <f>D35/C35*100</f>
        <v>0</v>
      </c>
      <c r="F35" s="290"/>
      <c r="G35" s="301"/>
      <c r="H35" s="301"/>
      <c r="I35" s="303"/>
    </row>
    <row r="36" spans="1:9" ht="57" hidden="1" customHeight="1">
      <c r="A36" s="290" t="s">
        <v>114</v>
      </c>
      <c r="B36" s="290" t="s">
        <v>101</v>
      </c>
      <c r="C36" s="298" t="s">
        <v>146</v>
      </c>
      <c r="D36" s="298"/>
      <c r="E36" s="298"/>
      <c r="F36" s="290" t="s">
        <v>147</v>
      </c>
      <c r="G36" s="301">
        <f>D37</f>
        <v>22</v>
      </c>
      <c r="H36" s="301">
        <f>E37</f>
        <v>100</v>
      </c>
      <c r="I36" s="303"/>
    </row>
    <row r="37" spans="1:9" ht="16.5" hidden="1" customHeight="1">
      <c r="A37" s="290"/>
      <c r="B37" s="290"/>
      <c r="C37" s="92">
        <v>22</v>
      </c>
      <c r="D37" s="92">
        <v>22</v>
      </c>
      <c r="E37" s="102">
        <f>D37/C37*100</f>
        <v>100</v>
      </c>
      <c r="F37" s="290"/>
      <c r="G37" s="301"/>
      <c r="H37" s="301"/>
      <c r="I37" s="303"/>
    </row>
    <row r="38" spans="1:9" ht="20.25" customHeight="1">
      <c r="A38" s="287" t="s">
        <v>148</v>
      </c>
      <c r="B38" s="287"/>
      <c r="C38" s="287"/>
      <c r="D38" s="287"/>
      <c r="E38" s="287"/>
      <c r="F38" s="287"/>
      <c r="G38" s="287"/>
      <c r="H38" s="287"/>
      <c r="I38" s="287"/>
    </row>
    <row r="39" spans="1:9" ht="63" customHeight="1">
      <c r="A39" s="290" t="s">
        <v>117</v>
      </c>
      <c r="B39" s="290" t="s">
        <v>99</v>
      </c>
      <c r="C39" s="291" t="s">
        <v>149</v>
      </c>
      <c r="D39" s="291"/>
      <c r="E39" s="291"/>
      <c r="F39" s="290" t="s">
        <v>290</v>
      </c>
      <c r="G39" s="269" t="s">
        <v>79</v>
      </c>
      <c r="H39" s="301" t="s">
        <v>79</v>
      </c>
      <c r="I39" s="290"/>
    </row>
    <row r="40" spans="1:9" ht="43.5" customHeight="1">
      <c r="A40" s="290"/>
      <c r="B40" s="290"/>
      <c r="C40" s="82">
        <v>2.2000000000000002</v>
      </c>
      <c r="D40" s="82"/>
      <c r="E40" s="91">
        <f>D40/C40*100</f>
        <v>0</v>
      </c>
      <c r="F40" s="290"/>
      <c r="G40" s="269"/>
      <c r="H40" s="301"/>
      <c r="I40" s="290"/>
    </row>
    <row r="41" spans="1:9" ht="19.899999999999999" hidden="1" customHeight="1">
      <c r="A41" s="287" t="s">
        <v>60</v>
      </c>
      <c r="B41" s="287"/>
      <c r="C41" s="287"/>
      <c r="D41" s="287"/>
      <c r="E41" s="287"/>
      <c r="F41" s="287"/>
      <c r="G41" s="287"/>
      <c r="H41" s="287"/>
      <c r="I41" s="287"/>
    </row>
    <row r="42" spans="1:9" ht="154.5" hidden="1" customHeight="1">
      <c r="A42" s="290" t="s">
        <v>150</v>
      </c>
      <c r="B42" s="290" t="s">
        <v>101</v>
      </c>
      <c r="C42" s="298" t="s">
        <v>151</v>
      </c>
      <c r="D42" s="298"/>
      <c r="E42" s="298"/>
      <c r="F42" s="290" t="s">
        <v>152</v>
      </c>
      <c r="G42" s="295">
        <f>D43</f>
        <v>5</v>
      </c>
      <c r="H42" s="295">
        <f>E43</f>
        <v>100</v>
      </c>
      <c r="I42" s="290" t="s">
        <v>283</v>
      </c>
    </row>
    <row r="43" spans="1:9" ht="138.75" hidden="1" customHeight="1">
      <c r="A43" s="290"/>
      <c r="B43" s="290"/>
      <c r="C43" s="92">
        <v>5</v>
      </c>
      <c r="D43" s="92">
        <v>5</v>
      </c>
      <c r="E43" s="102">
        <f>D43/C43*100</f>
        <v>100</v>
      </c>
      <c r="F43" s="290"/>
      <c r="G43" s="295"/>
      <c r="H43" s="295"/>
      <c r="I43" s="290"/>
    </row>
    <row r="44" spans="1:9" ht="28.5" hidden="1" customHeight="1">
      <c r="A44" s="290" t="s">
        <v>153</v>
      </c>
      <c r="B44" s="290" t="s">
        <v>101</v>
      </c>
      <c r="C44" s="298" t="s">
        <v>146</v>
      </c>
      <c r="D44" s="298"/>
      <c r="E44" s="298"/>
      <c r="F44" s="290" t="s">
        <v>154</v>
      </c>
      <c r="G44" s="295"/>
      <c r="H44" s="304"/>
      <c r="I44" s="290"/>
    </row>
    <row r="45" spans="1:9" ht="60" hidden="1" customHeight="1">
      <c r="A45" s="290"/>
      <c r="B45" s="290"/>
      <c r="C45" s="103"/>
      <c r="D45" s="92"/>
      <c r="E45" s="102"/>
      <c r="F45" s="290"/>
      <c r="G45" s="295"/>
      <c r="H45" s="304"/>
      <c r="I45" s="290"/>
    </row>
    <row r="46" spans="1:9" ht="70.5" customHeight="1"/>
    <row r="48" spans="1:9" ht="51.75" customHeight="1"/>
    <row r="49" ht="18.75" customHeight="1"/>
    <row r="50" ht="37.5" customHeight="1"/>
    <row r="51" ht="16.5" customHeight="1"/>
    <row r="52" ht="95.25" customHeight="1"/>
    <row r="54" ht="65.25" customHeight="1"/>
    <row r="56" ht="50.25" customHeight="1"/>
    <row r="57" ht="16.5" customHeight="1"/>
    <row r="58" ht="99" customHeight="1"/>
    <row r="59" ht="15.75" customHeight="1"/>
    <row r="60" ht="65.25" customHeight="1"/>
    <row r="62" ht="58.5" customHeight="1"/>
    <row r="64" ht="51.75" customHeight="1"/>
    <row r="65" ht="33" customHeight="1"/>
    <row r="66" ht="70.5" customHeight="1"/>
    <row r="68" ht="51.75" customHeight="1"/>
    <row r="70" ht="114.75" customHeight="1"/>
    <row r="71" ht="18" customHeight="1"/>
    <row r="72" ht="63.75" customHeight="1"/>
    <row r="74" ht="49.5" customHeight="1"/>
    <row r="75" ht="18.75" customHeight="1"/>
    <row r="76" ht="63.75" customHeight="1"/>
    <row r="77" ht="19.5" customHeight="1"/>
    <row r="78" ht="52.5" customHeight="1"/>
    <row r="79" ht="45" customHeight="1"/>
    <row r="80" ht="82.5" customHeight="1"/>
  </sheetData>
  <mergeCells count="94">
    <mergeCell ref="H44:H45"/>
    <mergeCell ref="I44:I45"/>
    <mergeCell ref="A44:A45"/>
    <mergeCell ref="B44:B45"/>
    <mergeCell ref="C44:E44"/>
    <mergeCell ref="F44:F45"/>
    <mergeCell ref="G44:G45"/>
    <mergeCell ref="A41:I41"/>
    <mergeCell ref="A42:A43"/>
    <mergeCell ref="B42:B43"/>
    <mergeCell ref="C42:E42"/>
    <mergeCell ref="F42:F43"/>
    <mergeCell ref="G42:G43"/>
    <mergeCell ref="H42:H43"/>
    <mergeCell ref="I42:I43"/>
    <mergeCell ref="A38:I38"/>
    <mergeCell ref="A39:A40"/>
    <mergeCell ref="B39:B40"/>
    <mergeCell ref="C39:E39"/>
    <mergeCell ref="F39:F40"/>
    <mergeCell ref="G39:G40"/>
    <mergeCell ref="H39:H40"/>
    <mergeCell ref="I39:I40"/>
    <mergeCell ref="A33:I33"/>
    <mergeCell ref="A34:A35"/>
    <mergeCell ref="B34:B35"/>
    <mergeCell ref="C34:E34"/>
    <mergeCell ref="F34:F35"/>
    <mergeCell ref="G34:G35"/>
    <mergeCell ref="H34:H35"/>
    <mergeCell ref="I34:I37"/>
    <mergeCell ref="A36:A37"/>
    <mergeCell ref="B36:B37"/>
    <mergeCell ref="C36:E36"/>
    <mergeCell ref="F36:F37"/>
    <mergeCell ref="G36:G37"/>
    <mergeCell ref="H36:H37"/>
    <mergeCell ref="A28:I28"/>
    <mergeCell ref="A29:I29"/>
    <mergeCell ref="A30:I30"/>
    <mergeCell ref="A31:A32"/>
    <mergeCell ref="B31:B32"/>
    <mergeCell ref="C31:E31"/>
    <mergeCell ref="F31:F32"/>
    <mergeCell ref="G31:G32"/>
    <mergeCell ref="H31:H32"/>
    <mergeCell ref="I31:I32"/>
    <mergeCell ref="I23:I24"/>
    <mergeCell ref="C24:E24"/>
    <mergeCell ref="A26:A27"/>
    <mergeCell ref="B26:B27"/>
    <mergeCell ref="C26:E26"/>
    <mergeCell ref="F26:F27"/>
    <mergeCell ref="G26:G27"/>
    <mergeCell ref="H26:H27"/>
    <mergeCell ref="I26:I27"/>
    <mergeCell ref="A20:A25"/>
    <mergeCell ref="B20:B25"/>
    <mergeCell ref="H20:H21"/>
    <mergeCell ref="C22:E22"/>
    <mergeCell ref="F22:F23"/>
    <mergeCell ref="G22:G23"/>
    <mergeCell ref="H22:H23"/>
    <mergeCell ref="C20:E20"/>
    <mergeCell ref="F20:F21"/>
    <mergeCell ref="G20:G21"/>
    <mergeCell ref="H15:H16"/>
    <mergeCell ref="I15:I16"/>
    <mergeCell ref="A17:I17"/>
    <mergeCell ref="A18:I18"/>
    <mergeCell ref="A19:I19"/>
    <mergeCell ref="A15:A16"/>
    <mergeCell ref="B15:B16"/>
    <mergeCell ref="C15:E15"/>
    <mergeCell ref="F15:F16"/>
    <mergeCell ref="G15:G16"/>
    <mergeCell ref="A6:I6"/>
    <mergeCell ref="A7:I7"/>
    <mergeCell ref="A8:I8"/>
    <mergeCell ref="A9:A14"/>
    <mergeCell ref="B9:B14"/>
    <mergeCell ref="C9:E9"/>
    <mergeCell ref="I9:I10"/>
    <mergeCell ref="C11:E11"/>
    <mergeCell ref="C13:E13"/>
    <mergeCell ref="F13:F14"/>
    <mergeCell ref="G13:G14"/>
    <mergeCell ref="H13:H14"/>
    <mergeCell ref="A1:I1"/>
    <mergeCell ref="A3:A4"/>
    <mergeCell ref="B3:B4"/>
    <mergeCell ref="C3:E3"/>
    <mergeCell ref="F3:H3"/>
    <mergeCell ref="I3:I4"/>
  </mergeCells>
  <pageMargins left="0.31527777777777799" right="0.15763888888888899" top="0.39374999999999999" bottom="0.35416666666666702" header="0.51180555555555496" footer="0.51180555555555496"/>
  <pageSetup paperSize="9" scale="50" firstPageNumber="0" orientation="landscape" horizontalDpi="300" verticalDpi="300"/>
  <rowBreaks count="1" manualBreakCount="1">
    <brk id="16" max="16383" man="1"/>
  </rowBreaks>
</worksheet>
</file>

<file path=xl/worksheets/sheet4.xml><?xml version="1.0" encoding="utf-8"?>
<worksheet xmlns="http://schemas.openxmlformats.org/spreadsheetml/2006/main" xmlns:r="http://schemas.openxmlformats.org/officeDocument/2006/relationships">
  <sheetPr>
    <tabColor rgb="FFFF0000"/>
  </sheetPr>
  <dimension ref="A1:AMJ118"/>
  <sheetViews>
    <sheetView topLeftCell="A4" workbookViewId="0">
      <pane ySplit="4" topLeftCell="A116" activePane="bottomLeft" state="frozen"/>
      <selection activeCell="A4" sqref="A4"/>
      <selection pane="bottomLeft" activeCell="C118" sqref="C118:P118"/>
    </sheetView>
  </sheetViews>
  <sheetFormatPr defaultColWidth="17.7109375" defaultRowHeight="15"/>
  <cols>
    <col min="1" max="1" width="5.7109375" style="104" customWidth="1"/>
    <col min="2" max="2" width="24.42578125" style="104" customWidth="1"/>
    <col min="3" max="3" width="9.42578125" style="104" customWidth="1"/>
    <col min="4" max="4" width="7.5703125" style="104" customWidth="1"/>
    <col min="5" max="5" width="11" style="104" customWidth="1"/>
    <col min="6" max="6" width="18.28515625" style="104" customWidth="1"/>
    <col min="7" max="7" width="17.140625" style="104" customWidth="1"/>
    <col min="8" max="9" width="9.140625" style="104" customWidth="1"/>
    <col min="10" max="10" width="10.7109375" style="104" customWidth="1"/>
    <col min="11" max="14" width="12" style="104" customWidth="1"/>
    <col min="15" max="15" width="11.42578125" style="104" customWidth="1"/>
    <col min="16" max="16" width="15.140625" style="104" customWidth="1"/>
    <col min="17" max="1024" width="17.7109375" style="104"/>
  </cols>
  <sheetData>
    <row r="1" spans="1:17" ht="15.75" customHeight="1">
      <c r="A1" s="305" t="s">
        <v>155</v>
      </c>
      <c r="B1" s="305"/>
      <c r="C1" s="305"/>
      <c r="D1" s="305"/>
      <c r="E1" s="305"/>
      <c r="F1" s="305"/>
      <c r="G1" s="305"/>
      <c r="H1" s="305"/>
      <c r="I1" s="305"/>
      <c r="J1" s="305"/>
      <c r="K1" s="305"/>
      <c r="L1" s="305"/>
      <c r="M1" s="305"/>
      <c r="N1" s="305"/>
      <c r="O1" s="305"/>
      <c r="P1" s="305"/>
    </row>
    <row r="2" spans="1:17" ht="33.75" customHeight="1">
      <c r="A2" s="305" t="s">
        <v>156</v>
      </c>
      <c r="B2" s="305"/>
      <c r="C2" s="305"/>
      <c r="D2" s="305"/>
      <c r="E2" s="305"/>
      <c r="F2" s="305"/>
      <c r="G2" s="305"/>
      <c r="H2" s="305"/>
      <c r="I2" s="305"/>
      <c r="J2" s="305"/>
      <c r="K2" s="305"/>
      <c r="L2" s="305"/>
      <c r="M2" s="305"/>
      <c r="N2" s="305"/>
      <c r="O2" s="305"/>
      <c r="P2" s="305"/>
    </row>
    <row r="4" spans="1:17" ht="25.5" customHeight="1">
      <c r="A4" s="306" t="s">
        <v>157</v>
      </c>
      <c r="B4" s="307" t="s">
        <v>158</v>
      </c>
      <c r="C4" s="307" t="s">
        <v>159</v>
      </c>
      <c r="D4" s="307"/>
      <c r="E4" s="307"/>
      <c r="F4" s="307"/>
      <c r="G4" s="307"/>
      <c r="H4" s="307" t="s">
        <v>160</v>
      </c>
      <c r="I4" s="307"/>
      <c r="J4" s="307"/>
      <c r="K4" s="307" t="s">
        <v>161</v>
      </c>
      <c r="L4" s="307"/>
      <c r="M4" s="307"/>
      <c r="N4" s="307"/>
      <c r="O4" s="307"/>
      <c r="P4" s="307"/>
      <c r="Q4" s="105"/>
    </row>
    <row r="5" spans="1:17" ht="77.25" customHeight="1">
      <c r="A5" s="306"/>
      <c r="B5" s="307"/>
      <c r="C5" s="308" t="s">
        <v>162</v>
      </c>
      <c r="D5" s="308"/>
      <c r="E5" s="308" t="s">
        <v>163</v>
      </c>
      <c r="F5" s="309" t="s">
        <v>164</v>
      </c>
      <c r="G5" s="310" t="s">
        <v>165</v>
      </c>
      <c r="H5" s="308" t="s">
        <v>166</v>
      </c>
      <c r="I5" s="308"/>
      <c r="J5" s="310" t="s">
        <v>167</v>
      </c>
      <c r="K5" s="106" t="s">
        <v>168</v>
      </c>
      <c r="L5" s="106" t="s">
        <v>169</v>
      </c>
      <c r="M5" s="106" t="s">
        <v>170</v>
      </c>
      <c r="N5" s="106" t="s">
        <v>171</v>
      </c>
      <c r="O5" s="106" t="s">
        <v>172</v>
      </c>
      <c r="P5" s="310" t="s">
        <v>173</v>
      </c>
      <c r="Q5" s="109"/>
    </row>
    <row r="6" spans="1:17" ht="48" customHeight="1">
      <c r="A6" s="306"/>
      <c r="B6" s="307"/>
      <c r="C6" s="106" t="s">
        <v>174</v>
      </c>
      <c r="D6" s="106" t="s">
        <v>175</v>
      </c>
      <c r="E6" s="308"/>
      <c r="F6" s="309"/>
      <c r="G6" s="310"/>
      <c r="H6" s="107" t="s">
        <v>176</v>
      </c>
      <c r="I6" s="107" t="s">
        <v>177</v>
      </c>
      <c r="J6" s="310"/>
      <c r="K6" s="110" t="s">
        <v>178</v>
      </c>
      <c r="L6" s="111" t="s">
        <v>178</v>
      </c>
      <c r="M6" s="111" t="s">
        <v>178</v>
      </c>
      <c r="N6" s="111" t="s">
        <v>178</v>
      </c>
      <c r="O6" s="111" t="s">
        <v>178</v>
      </c>
      <c r="P6" s="310"/>
      <c r="Q6" s="109"/>
    </row>
    <row r="7" spans="1:17">
      <c r="A7" s="112">
        <v>1</v>
      </c>
      <c r="B7" s="113">
        <v>2</v>
      </c>
      <c r="C7" s="113">
        <v>3</v>
      </c>
      <c r="D7" s="113">
        <v>4</v>
      </c>
      <c r="E7" s="113">
        <v>5</v>
      </c>
      <c r="F7" s="113">
        <v>6</v>
      </c>
      <c r="G7" s="114">
        <v>7</v>
      </c>
      <c r="H7" s="113">
        <v>8</v>
      </c>
      <c r="I7" s="113">
        <v>9</v>
      </c>
      <c r="J7" s="114">
        <v>10</v>
      </c>
      <c r="K7" s="113">
        <v>11</v>
      </c>
      <c r="L7" s="113">
        <v>12</v>
      </c>
      <c r="M7" s="113">
        <v>13</v>
      </c>
      <c r="N7" s="113">
        <v>14</v>
      </c>
      <c r="O7" s="113">
        <v>15</v>
      </c>
      <c r="P7" s="114">
        <v>16</v>
      </c>
      <c r="Q7" s="109"/>
    </row>
    <row r="8" spans="1:17" ht="15.75" customHeight="1">
      <c r="A8" s="311" t="s">
        <v>179</v>
      </c>
      <c r="B8" s="311"/>
      <c r="C8" s="311"/>
      <c r="D8" s="311"/>
      <c r="E8" s="311"/>
      <c r="F8" s="311"/>
      <c r="G8" s="311"/>
      <c r="H8" s="311"/>
      <c r="I8" s="311"/>
      <c r="J8" s="311"/>
      <c r="K8" s="311"/>
      <c r="L8" s="311"/>
      <c r="M8" s="311"/>
      <c r="N8" s="311"/>
      <c r="O8" s="311"/>
      <c r="P8" s="311"/>
      <c r="Q8" s="115"/>
    </row>
    <row r="9" spans="1:17" ht="15.75" customHeight="1">
      <c r="A9" s="112">
        <v>1</v>
      </c>
      <c r="B9" s="312" t="s">
        <v>100</v>
      </c>
      <c r="C9" s="312"/>
      <c r="D9" s="312"/>
      <c r="E9" s="312"/>
      <c r="F9" s="312"/>
      <c r="G9" s="312"/>
      <c r="H9" s="312"/>
      <c r="I9" s="312"/>
      <c r="J9" s="312"/>
      <c r="K9" s="312"/>
      <c r="L9" s="312"/>
      <c r="M9" s="312"/>
      <c r="N9" s="312"/>
      <c r="O9" s="312"/>
      <c r="P9" s="312"/>
      <c r="Q9" s="312"/>
    </row>
    <row r="10" spans="1:17" ht="15.75" customHeight="1">
      <c r="A10" s="311" t="s">
        <v>35</v>
      </c>
      <c r="B10" s="311"/>
      <c r="C10" s="311"/>
      <c r="D10" s="311"/>
      <c r="E10" s="311"/>
      <c r="F10" s="311"/>
      <c r="G10" s="311"/>
      <c r="H10" s="311"/>
      <c r="I10" s="311"/>
      <c r="J10" s="311"/>
      <c r="K10" s="311"/>
      <c r="L10" s="311"/>
      <c r="M10" s="311"/>
      <c r="N10" s="311"/>
      <c r="O10" s="311"/>
      <c r="P10" s="311"/>
      <c r="Q10" s="109"/>
    </row>
    <row r="11" spans="1:17" ht="15.75" customHeight="1">
      <c r="A11" s="116" t="s">
        <v>180</v>
      </c>
      <c r="B11" s="312" t="s">
        <v>181</v>
      </c>
      <c r="C11" s="312"/>
      <c r="D11" s="312"/>
      <c r="E11" s="312"/>
      <c r="F11" s="312"/>
      <c r="G11" s="312"/>
      <c r="H11" s="312"/>
      <c r="I11" s="312"/>
      <c r="J11" s="312"/>
      <c r="K11" s="312"/>
      <c r="L11" s="312"/>
      <c r="M11" s="312"/>
      <c r="N11" s="312"/>
      <c r="O11" s="312"/>
      <c r="P11" s="312"/>
      <c r="Q11" s="312"/>
    </row>
    <row r="12" spans="1:17" ht="27.75" customHeight="1">
      <c r="A12" s="117"/>
      <c r="B12" s="313" t="s">
        <v>103</v>
      </c>
      <c r="C12" s="313"/>
      <c r="D12" s="313"/>
      <c r="E12" s="313"/>
      <c r="F12" s="313"/>
      <c r="G12" s="313"/>
      <c r="H12" s="313"/>
      <c r="I12" s="313"/>
      <c r="J12" s="313"/>
      <c r="K12" s="313"/>
      <c r="L12" s="313"/>
      <c r="M12" s="313"/>
      <c r="N12" s="313"/>
      <c r="O12" s="313"/>
      <c r="P12" s="313"/>
      <c r="Q12" s="118"/>
    </row>
    <row r="13" spans="1:17" s="124" customFormat="1" ht="42.75" customHeight="1">
      <c r="A13" s="119"/>
      <c r="B13" s="120" t="s">
        <v>130</v>
      </c>
      <c r="C13" s="121">
        <f>'прилож13 378-П'!C10</f>
        <v>1150.8</v>
      </c>
      <c r="D13" s="121">
        <f>'прилож13 378-П'!D10</f>
        <v>0</v>
      </c>
      <c r="E13" s="121">
        <f>D13/C13</f>
        <v>0</v>
      </c>
      <c r="F13" s="122" t="s">
        <v>97</v>
      </c>
      <c r="G13" s="122" t="s">
        <v>97</v>
      </c>
      <c r="H13" s="122" t="s">
        <v>97</v>
      </c>
      <c r="I13" s="122" t="s">
        <v>97</v>
      </c>
      <c r="J13" s="122" t="s">
        <v>97</v>
      </c>
      <c r="K13" s="122" t="s">
        <v>97</v>
      </c>
      <c r="L13" s="122" t="s">
        <v>97</v>
      </c>
      <c r="M13" s="122" t="s">
        <v>97</v>
      </c>
      <c r="N13" s="122" t="s">
        <v>97</v>
      </c>
      <c r="O13" s="122" t="s">
        <v>97</v>
      </c>
      <c r="P13" s="122" t="s">
        <v>97</v>
      </c>
      <c r="Q13" s="123"/>
    </row>
    <row r="14" spans="1:17" s="124" customFormat="1" hidden="1">
      <c r="A14" s="125"/>
      <c r="B14" s="126"/>
      <c r="H14" s="122" t="s">
        <v>97</v>
      </c>
      <c r="I14" s="122" t="s">
        <v>97</v>
      </c>
      <c r="J14" s="122" t="s">
        <v>97</v>
      </c>
      <c r="K14" s="122" t="s">
        <v>97</v>
      </c>
      <c r="L14" s="122" t="s">
        <v>97</v>
      </c>
      <c r="M14" s="122" t="s">
        <v>97</v>
      </c>
      <c r="N14" s="122" t="s">
        <v>97</v>
      </c>
      <c r="O14" s="122" t="s">
        <v>97</v>
      </c>
      <c r="P14" s="122" t="s">
        <v>97</v>
      </c>
      <c r="Q14" s="123"/>
    </row>
    <row r="15" spans="1:17" s="124" customFormat="1" ht="38.25" hidden="1" customHeight="1">
      <c r="A15" s="127"/>
      <c r="B15" s="314" t="s">
        <v>182</v>
      </c>
      <c r="C15" s="314"/>
      <c r="D15" s="314"/>
      <c r="E15" s="314"/>
      <c r="F15" s="314"/>
      <c r="G15" s="314"/>
      <c r="H15" s="122" t="s">
        <v>97</v>
      </c>
      <c r="I15" s="122" t="s">
        <v>97</v>
      </c>
      <c r="J15" s="122" t="s">
        <v>97</v>
      </c>
      <c r="K15" s="122" t="s">
        <v>97</v>
      </c>
      <c r="L15" s="122" t="s">
        <v>97</v>
      </c>
      <c r="M15" s="122" t="s">
        <v>97</v>
      </c>
      <c r="N15" s="122" t="s">
        <v>97</v>
      </c>
      <c r="O15" s="122" t="s">
        <v>97</v>
      </c>
      <c r="P15" s="122" t="s">
        <v>97</v>
      </c>
      <c r="Q15" s="123"/>
    </row>
    <row r="16" spans="1:17" s="124" customFormat="1" hidden="1">
      <c r="A16" s="127"/>
      <c r="B16" s="126"/>
      <c r="C16" s="122">
        <f>'прилож13 378-П'!C12</f>
        <v>0</v>
      </c>
      <c r="D16" s="122">
        <f>'прилож13 378-П'!D12</f>
        <v>0</v>
      </c>
      <c r="E16" s="122"/>
      <c r="F16" s="122" t="s">
        <v>97</v>
      </c>
      <c r="G16" s="122" t="s">
        <v>97</v>
      </c>
      <c r="H16" s="122" t="s">
        <v>97</v>
      </c>
      <c r="I16" s="122" t="s">
        <v>97</v>
      </c>
      <c r="J16" s="122" t="s">
        <v>97</v>
      </c>
      <c r="K16" s="122" t="s">
        <v>97</v>
      </c>
      <c r="L16" s="122" t="s">
        <v>97</v>
      </c>
      <c r="M16" s="122" t="s">
        <v>97</v>
      </c>
      <c r="N16" s="122" t="s">
        <v>97</v>
      </c>
      <c r="O16" s="122" t="s">
        <v>97</v>
      </c>
      <c r="P16" s="122" t="s">
        <v>97</v>
      </c>
      <c r="Q16" s="123"/>
    </row>
    <row r="17" spans="1:17" s="124" customFormat="1" ht="67.5" customHeight="1">
      <c r="A17" s="127"/>
      <c r="B17" s="120" t="s">
        <v>183</v>
      </c>
      <c r="C17" s="121">
        <f>'прилож13 378-П'!C14</f>
        <v>18</v>
      </c>
      <c r="D17" s="121">
        <f>'прилож13 378-П'!D14</f>
        <v>0</v>
      </c>
      <c r="E17" s="128">
        <f>D17/C17</f>
        <v>0</v>
      </c>
      <c r="F17" s="122" t="s">
        <v>97</v>
      </c>
      <c r="G17" s="122" t="s">
        <v>97</v>
      </c>
      <c r="H17" s="122" t="s">
        <v>97</v>
      </c>
      <c r="I17" s="122" t="s">
        <v>97</v>
      </c>
      <c r="J17" s="122" t="s">
        <v>97</v>
      </c>
      <c r="K17" s="122" t="s">
        <v>97</v>
      </c>
      <c r="L17" s="122" t="s">
        <v>97</v>
      </c>
      <c r="M17" s="122" t="s">
        <v>97</v>
      </c>
      <c r="N17" s="122" t="s">
        <v>97</v>
      </c>
      <c r="O17" s="122" t="s">
        <v>97</v>
      </c>
      <c r="P17" s="122" t="s">
        <v>97</v>
      </c>
      <c r="Q17" s="123"/>
    </row>
    <row r="18" spans="1:17" s="124" customFormat="1" ht="30.75" hidden="1" customHeight="1">
      <c r="A18" s="127"/>
      <c r="B18" s="126"/>
      <c r="H18" s="122" t="s">
        <v>97</v>
      </c>
      <c r="I18" s="122" t="s">
        <v>97</v>
      </c>
      <c r="J18" s="122" t="s">
        <v>97</v>
      </c>
      <c r="K18" s="122" t="s">
        <v>97</v>
      </c>
      <c r="L18" s="122" t="s">
        <v>97</v>
      </c>
      <c r="M18" s="122" t="s">
        <v>97</v>
      </c>
      <c r="N18" s="122" t="s">
        <v>97</v>
      </c>
      <c r="O18" s="122" t="s">
        <v>97</v>
      </c>
      <c r="P18" s="122" t="s">
        <v>97</v>
      </c>
      <c r="Q18" s="123"/>
    </row>
    <row r="19" spans="1:17" s="134" customFormat="1" ht="36" customHeight="1">
      <c r="A19" s="129"/>
      <c r="B19" s="130" t="s">
        <v>184</v>
      </c>
      <c r="C19" s="131" t="s">
        <v>97</v>
      </c>
      <c r="D19" s="131" t="s">
        <v>97</v>
      </c>
      <c r="E19" s="132">
        <f>(E13+E17)/2</f>
        <v>0</v>
      </c>
      <c r="F19" s="131" t="s">
        <v>97</v>
      </c>
      <c r="G19" s="131" t="s">
        <v>97</v>
      </c>
      <c r="H19" s="131" t="s">
        <v>97</v>
      </c>
      <c r="I19" s="131" t="s">
        <v>97</v>
      </c>
      <c r="J19" s="131" t="s">
        <v>97</v>
      </c>
      <c r="K19" s="131" t="s">
        <v>97</v>
      </c>
      <c r="L19" s="131" t="s">
        <v>97</v>
      </c>
      <c r="M19" s="131" t="s">
        <v>97</v>
      </c>
      <c r="N19" s="131" t="s">
        <v>97</v>
      </c>
      <c r="O19" s="131" t="s">
        <v>97</v>
      </c>
      <c r="P19" s="131" t="s">
        <v>97</v>
      </c>
      <c r="Q19" s="133"/>
    </row>
    <row r="20" spans="1:17" s="134" customFormat="1" ht="39" customHeight="1">
      <c r="A20" s="129"/>
      <c r="B20" s="130" t="s">
        <v>185</v>
      </c>
      <c r="C20" s="131" t="s">
        <v>97</v>
      </c>
      <c r="D20" s="131" t="s">
        <v>97</v>
      </c>
      <c r="E20" s="131" t="s">
        <v>97</v>
      </c>
      <c r="F20" s="131" t="s">
        <v>97</v>
      </c>
      <c r="G20" s="131" t="s">
        <v>97</v>
      </c>
      <c r="H20" s="108">
        <v>2</v>
      </c>
      <c r="I20" s="140">
        <v>0</v>
      </c>
      <c r="J20" s="140">
        <f>I20/H20</f>
        <v>0</v>
      </c>
      <c r="K20" s="131" t="s">
        <v>97</v>
      </c>
      <c r="L20" s="131" t="s">
        <v>97</v>
      </c>
      <c r="M20" s="131" t="s">
        <v>97</v>
      </c>
      <c r="N20" s="131" t="s">
        <v>97</v>
      </c>
      <c r="O20" s="131" t="s">
        <v>97</v>
      </c>
      <c r="P20" s="131" t="s">
        <v>97</v>
      </c>
      <c r="Q20" s="133"/>
    </row>
    <row r="21" spans="1:17" s="124" customFormat="1" ht="15" customHeight="1">
      <c r="A21" s="135"/>
      <c r="B21" s="313" t="s">
        <v>104</v>
      </c>
      <c r="C21" s="313"/>
      <c r="D21" s="313"/>
      <c r="E21" s="313"/>
      <c r="F21" s="313"/>
      <c r="G21" s="313"/>
      <c r="H21" s="313"/>
      <c r="I21" s="313"/>
      <c r="J21" s="313"/>
      <c r="K21" s="313"/>
      <c r="L21" s="313"/>
      <c r="M21" s="313"/>
      <c r="N21" s="313"/>
      <c r="O21" s="313"/>
      <c r="P21" s="313"/>
      <c r="Q21" s="123"/>
    </row>
    <row r="22" spans="1:17" s="124" customFormat="1" ht="130.5" customHeight="1">
      <c r="A22" s="119"/>
      <c r="B22" s="120" t="s">
        <v>133</v>
      </c>
      <c r="C22" s="121">
        <f>'прилож13 378-П'!C16</f>
        <v>1</v>
      </c>
      <c r="D22" s="121">
        <f>'прилож13 378-П'!D16</f>
        <v>0</v>
      </c>
      <c r="E22" s="121">
        <v>1</v>
      </c>
      <c r="F22" s="122" t="s">
        <v>97</v>
      </c>
      <c r="G22" s="122" t="s">
        <v>97</v>
      </c>
      <c r="H22" s="122" t="s">
        <v>97</v>
      </c>
      <c r="I22" s="122" t="s">
        <v>97</v>
      </c>
      <c r="J22" s="122" t="s">
        <v>97</v>
      </c>
      <c r="K22" s="122" t="s">
        <v>97</v>
      </c>
      <c r="L22" s="122" t="s">
        <v>97</v>
      </c>
      <c r="M22" s="122" t="s">
        <v>97</v>
      </c>
      <c r="N22" s="122" t="s">
        <v>97</v>
      </c>
      <c r="O22" s="122" t="s">
        <v>97</v>
      </c>
      <c r="P22" s="122" t="s">
        <v>97</v>
      </c>
      <c r="Q22" s="123"/>
    </row>
    <row r="23" spans="1:17" s="124" customFormat="1" hidden="1">
      <c r="A23" s="125"/>
      <c r="B23" s="126"/>
      <c r="H23" s="122" t="s">
        <v>97</v>
      </c>
      <c r="I23" s="122" t="s">
        <v>97</v>
      </c>
      <c r="J23" s="122" t="s">
        <v>97</v>
      </c>
      <c r="K23" s="122" t="s">
        <v>97</v>
      </c>
      <c r="L23" s="122" t="s">
        <v>97</v>
      </c>
      <c r="M23" s="122" t="s">
        <v>97</v>
      </c>
      <c r="N23" s="122" t="s">
        <v>97</v>
      </c>
      <c r="O23" s="122" t="s">
        <v>97</v>
      </c>
      <c r="P23" s="122" t="s">
        <v>97</v>
      </c>
      <c r="Q23" s="123"/>
    </row>
    <row r="24" spans="1:17" s="139" customFormat="1" ht="37.5" customHeight="1">
      <c r="A24" s="136"/>
      <c r="B24" s="130" t="s">
        <v>186</v>
      </c>
      <c r="C24" s="131" t="s">
        <v>97</v>
      </c>
      <c r="D24" s="131" t="s">
        <v>97</v>
      </c>
      <c r="E24" s="137">
        <f>E22/1</f>
        <v>1</v>
      </c>
      <c r="F24" s="131" t="s">
        <v>97</v>
      </c>
      <c r="G24" s="131" t="s">
        <v>97</v>
      </c>
      <c r="H24" s="131" t="s">
        <v>97</v>
      </c>
      <c r="I24" s="131" t="s">
        <v>97</v>
      </c>
      <c r="J24" s="131" t="s">
        <v>97</v>
      </c>
      <c r="K24" s="131" t="s">
        <v>97</v>
      </c>
      <c r="L24" s="131" t="s">
        <v>97</v>
      </c>
      <c r="M24" s="131" t="s">
        <v>97</v>
      </c>
      <c r="N24" s="131" t="s">
        <v>97</v>
      </c>
      <c r="O24" s="131" t="s">
        <v>97</v>
      </c>
      <c r="P24" s="131" t="s">
        <v>97</v>
      </c>
      <c r="Q24" s="138"/>
    </row>
    <row r="25" spans="1:17" s="139" customFormat="1" ht="37.5" customHeight="1">
      <c r="A25" s="136"/>
      <c r="B25" s="130" t="s">
        <v>187</v>
      </c>
      <c r="C25" s="131" t="s">
        <v>97</v>
      </c>
      <c r="D25" s="131" t="s">
        <v>97</v>
      </c>
      <c r="E25" s="131" t="s">
        <v>97</v>
      </c>
      <c r="F25" s="18" t="s">
        <v>97</v>
      </c>
      <c r="G25" s="18" t="s">
        <v>97</v>
      </c>
      <c r="H25" s="108">
        <v>1</v>
      </c>
      <c r="I25" s="108">
        <v>1</v>
      </c>
      <c r="J25" s="140">
        <f>I25/H25</f>
        <v>1</v>
      </c>
      <c r="K25" s="18" t="s">
        <v>97</v>
      </c>
      <c r="L25" s="18" t="s">
        <v>97</v>
      </c>
      <c r="M25" s="18" t="s">
        <v>97</v>
      </c>
      <c r="N25" s="18" t="s">
        <v>97</v>
      </c>
      <c r="O25" s="18" t="s">
        <v>97</v>
      </c>
      <c r="P25" s="18" t="s">
        <v>97</v>
      </c>
      <c r="Q25" s="138"/>
    </row>
    <row r="26" spans="1:17" s="76" customFormat="1" ht="39.75" customHeight="1">
      <c r="A26" s="141"/>
      <c r="B26" s="130" t="s">
        <v>188</v>
      </c>
      <c r="C26" s="142"/>
      <c r="D26" s="142"/>
      <c r="E26" s="143">
        <f>(E19+E24)/2</f>
        <v>0.5</v>
      </c>
      <c r="F26" s="144"/>
      <c r="G26" s="145"/>
      <c r="H26" s="145"/>
      <c r="I26" s="145"/>
      <c r="J26" s="145"/>
      <c r="K26" s="142"/>
      <c r="L26" s="142"/>
      <c r="M26" s="142"/>
      <c r="N26" s="142"/>
      <c r="O26" s="142"/>
      <c r="P26" s="146"/>
      <c r="Q26" s="147"/>
    </row>
    <row r="27" spans="1:17" s="76" customFormat="1" ht="49.5" hidden="1" customHeight="1">
      <c r="A27" s="148"/>
      <c r="B27" s="130"/>
      <c r="C27" s="149"/>
      <c r="D27" s="149"/>
      <c r="E27" s="149"/>
      <c r="F27" s="150"/>
      <c r="G27" s="149"/>
      <c r="H27" s="151"/>
      <c r="I27" s="151"/>
      <c r="J27" s="151"/>
      <c r="K27" s="152"/>
      <c r="L27" s="152"/>
      <c r="M27" s="152"/>
      <c r="N27" s="152"/>
      <c r="O27" s="153"/>
      <c r="P27" s="154"/>
      <c r="Q27" s="147"/>
    </row>
    <row r="28" spans="1:17" s="76" customFormat="1" ht="36.75" customHeight="1">
      <c r="A28" s="148"/>
      <c r="B28" s="130" t="s">
        <v>189</v>
      </c>
      <c r="C28" s="149"/>
      <c r="D28" s="149"/>
      <c r="F28" s="150"/>
      <c r="G28" s="149"/>
      <c r="H28" s="155">
        <v>2</v>
      </c>
      <c r="I28" s="155">
        <v>1</v>
      </c>
      <c r="J28" s="143">
        <f>0.5</f>
        <v>0.5</v>
      </c>
      <c r="K28" s="149"/>
      <c r="L28" s="149"/>
      <c r="M28" s="149"/>
      <c r="N28" s="149"/>
      <c r="O28" s="149"/>
      <c r="P28" s="156"/>
      <c r="Q28" s="147"/>
    </row>
    <row r="29" spans="1:17" s="76" customFormat="1" ht="28.5" hidden="1" customHeight="1">
      <c r="A29" s="148"/>
      <c r="B29" s="157"/>
      <c r="C29" s="315"/>
      <c r="D29" s="315"/>
      <c r="E29" s="315"/>
      <c r="F29" s="315"/>
      <c r="G29" s="315"/>
      <c r="H29" s="315"/>
      <c r="I29" s="315"/>
      <c r="J29" s="315"/>
      <c r="K29" s="315"/>
      <c r="L29" s="315"/>
      <c r="M29" s="315"/>
      <c r="N29" s="315"/>
      <c r="O29" s="315"/>
      <c r="P29" s="315"/>
      <c r="Q29" s="147"/>
    </row>
    <row r="30" spans="1:17" s="72" customFormat="1" ht="27" customHeight="1">
      <c r="A30" s="158"/>
      <c r="B30" s="159" t="s">
        <v>190</v>
      </c>
      <c r="C30" s="160"/>
      <c r="D30" s="160"/>
      <c r="E30" s="160"/>
      <c r="F30" s="161"/>
      <c r="G30" s="143">
        <f>E26</f>
        <v>0.5</v>
      </c>
      <c r="H30" s="162"/>
      <c r="I30" s="162"/>
      <c r="J30" s="162"/>
      <c r="K30" s="160"/>
      <c r="L30" s="160"/>
      <c r="M30" s="160"/>
      <c r="N30" s="160"/>
      <c r="O30" s="160"/>
      <c r="P30" s="160"/>
      <c r="Q30" s="163"/>
    </row>
    <row r="31" spans="1:17" s="72" customFormat="1" ht="39.75" customHeight="1">
      <c r="A31" s="164"/>
      <c r="B31" s="159" t="s">
        <v>191</v>
      </c>
      <c r="C31" s="160"/>
      <c r="D31" s="160"/>
      <c r="E31" s="160"/>
      <c r="F31" s="161"/>
      <c r="G31" s="162"/>
      <c r="H31" s="162"/>
      <c r="I31" s="162"/>
      <c r="J31" s="162"/>
      <c r="K31" s="165">
        <f>'Прилож12 378-П'!H55/'Прилож12 378-П'!E55</f>
        <v>9.5499243570347961E-2</v>
      </c>
      <c r="L31" s="165">
        <f>'Прилож12 378-П'!H57/'Прилож12 378-П'!E57</f>
        <v>9.5554354956971399E-2</v>
      </c>
      <c r="M31" s="165"/>
      <c r="N31" s="165">
        <f>'Прилож12 378-П'!H60/'Прилож12 378-П'!D60</f>
        <v>1.3944403398596232</v>
      </c>
      <c r="O31" s="166"/>
      <c r="P31" s="167">
        <f>SUM(K31+L31+N31)/3</f>
        <v>0.52849797946231425</v>
      </c>
      <c r="Q31" s="163"/>
    </row>
    <row r="32" spans="1:17" s="72" customFormat="1" ht="27" customHeight="1">
      <c r="A32" s="164"/>
      <c r="B32" s="159" t="s">
        <v>192</v>
      </c>
      <c r="C32" s="160"/>
      <c r="D32" s="160"/>
      <c r="E32" s="160"/>
      <c r="F32" s="161"/>
      <c r="G32" s="162"/>
      <c r="H32" s="155">
        <f>H28</f>
        <v>2</v>
      </c>
      <c r="I32" s="155">
        <f>I28</f>
        <v>1</v>
      </c>
      <c r="J32" s="143">
        <f>I32/H32</f>
        <v>0.5</v>
      </c>
      <c r="K32" s="160"/>
      <c r="L32" s="160"/>
      <c r="M32" s="160"/>
      <c r="N32" s="160"/>
      <c r="O32" s="160"/>
      <c r="P32" s="160"/>
      <c r="Q32" s="163"/>
    </row>
    <row r="33" spans="1:17" s="72" customFormat="1" ht="27" customHeight="1">
      <c r="A33" s="168"/>
      <c r="B33" s="169" t="s">
        <v>193</v>
      </c>
      <c r="C33" s="316">
        <v>0.83</v>
      </c>
      <c r="D33" s="316"/>
      <c r="E33" s="316"/>
      <c r="F33" s="316"/>
      <c r="G33" s="316"/>
      <c r="H33" s="316"/>
      <c r="I33" s="316"/>
      <c r="J33" s="316"/>
      <c r="K33" s="316"/>
      <c r="L33" s="316"/>
      <c r="M33" s="316"/>
      <c r="N33" s="316"/>
      <c r="O33" s="316"/>
      <c r="P33" s="316"/>
      <c r="Q33" s="163"/>
    </row>
    <row r="34" spans="1:17" s="124" customFormat="1" ht="15.75" customHeight="1">
      <c r="A34" s="170">
        <v>2</v>
      </c>
      <c r="B34" s="317" t="s">
        <v>105</v>
      </c>
      <c r="C34" s="317"/>
      <c r="D34" s="317"/>
      <c r="E34" s="317"/>
      <c r="F34" s="317"/>
      <c r="G34" s="317"/>
      <c r="H34" s="317"/>
      <c r="I34" s="317"/>
      <c r="J34" s="317"/>
      <c r="K34" s="317"/>
      <c r="L34" s="317"/>
      <c r="M34" s="317"/>
      <c r="N34" s="317"/>
      <c r="O34" s="317"/>
      <c r="P34" s="317"/>
      <c r="Q34" s="123"/>
    </row>
    <row r="35" spans="1:17" s="124" customFormat="1" ht="15.75" customHeight="1">
      <c r="A35" s="311" t="s">
        <v>35</v>
      </c>
      <c r="B35" s="311"/>
      <c r="C35" s="311"/>
      <c r="D35" s="311"/>
      <c r="E35" s="311"/>
      <c r="F35" s="311"/>
      <c r="G35" s="311"/>
      <c r="H35" s="311"/>
      <c r="I35" s="311"/>
      <c r="J35" s="311"/>
      <c r="K35" s="311"/>
      <c r="L35" s="311"/>
      <c r="M35" s="311"/>
      <c r="N35" s="311"/>
      <c r="O35" s="311"/>
      <c r="P35" s="311"/>
      <c r="Q35" s="123"/>
    </row>
    <row r="36" spans="1:17" s="124" customFormat="1" ht="15.75" customHeight="1">
      <c r="A36" s="171" t="s">
        <v>194</v>
      </c>
      <c r="B36" s="318" t="s">
        <v>106</v>
      </c>
      <c r="C36" s="318"/>
      <c r="D36" s="318"/>
      <c r="E36" s="318"/>
      <c r="F36" s="318"/>
      <c r="G36" s="318"/>
      <c r="H36" s="318"/>
      <c r="I36" s="318"/>
      <c r="J36" s="318"/>
      <c r="K36" s="318"/>
      <c r="L36" s="318"/>
      <c r="M36" s="318"/>
      <c r="N36" s="318"/>
      <c r="O36" s="318"/>
      <c r="P36" s="318"/>
      <c r="Q36" s="123"/>
    </row>
    <row r="37" spans="1:17" s="124" customFormat="1" ht="26.25" customHeight="1">
      <c r="A37" s="171"/>
      <c r="B37" s="313" t="s">
        <v>107</v>
      </c>
      <c r="C37" s="313"/>
      <c r="D37" s="313"/>
      <c r="E37" s="313"/>
      <c r="F37" s="313"/>
      <c r="G37" s="313"/>
      <c r="H37" s="313"/>
      <c r="I37" s="313"/>
      <c r="J37" s="313"/>
      <c r="K37" s="313"/>
      <c r="L37" s="313"/>
      <c r="M37" s="313"/>
      <c r="N37" s="313"/>
      <c r="O37" s="313"/>
      <c r="P37" s="313"/>
      <c r="Q37" s="123"/>
    </row>
    <row r="38" spans="1:17" s="124" customFormat="1" ht="50.25" customHeight="1">
      <c r="A38" s="171"/>
      <c r="B38" s="120" t="s">
        <v>195</v>
      </c>
      <c r="C38" s="121">
        <f>'прилож13 378-П'!C21</f>
        <v>48.4</v>
      </c>
      <c r="D38" s="121">
        <f>'прилож13 378-П'!D21</f>
        <v>69.3</v>
      </c>
      <c r="E38" s="121">
        <v>1</v>
      </c>
      <c r="F38" s="122" t="s">
        <v>97</v>
      </c>
      <c r="G38" s="122" t="s">
        <v>97</v>
      </c>
      <c r="H38" s="122" t="s">
        <v>97</v>
      </c>
      <c r="I38" s="122" t="s">
        <v>97</v>
      </c>
      <c r="J38" s="122" t="s">
        <v>97</v>
      </c>
      <c r="K38" s="122" t="s">
        <v>97</v>
      </c>
      <c r="L38" s="122" t="s">
        <v>97</v>
      </c>
      <c r="M38" s="122" t="s">
        <v>97</v>
      </c>
      <c r="N38" s="122" t="s">
        <v>97</v>
      </c>
      <c r="O38" s="122" t="s">
        <v>97</v>
      </c>
      <c r="P38" s="122" t="s">
        <v>97</v>
      </c>
      <c r="Q38" s="123"/>
    </row>
    <row r="39" spans="1:17" s="124" customFormat="1" hidden="1">
      <c r="A39" s="125"/>
      <c r="B39" s="126"/>
      <c r="C39" s="172"/>
      <c r="D39" s="172"/>
      <c r="E39" s="172"/>
      <c r="H39" s="122" t="s">
        <v>97</v>
      </c>
      <c r="I39" s="122" t="s">
        <v>97</v>
      </c>
      <c r="J39" s="122" t="s">
        <v>97</v>
      </c>
      <c r="K39" s="122" t="s">
        <v>97</v>
      </c>
      <c r="L39" s="122" t="s">
        <v>97</v>
      </c>
      <c r="M39" s="122" t="s">
        <v>97</v>
      </c>
      <c r="N39" s="122" t="s">
        <v>97</v>
      </c>
      <c r="O39" s="122" t="s">
        <v>97</v>
      </c>
      <c r="P39" s="122" t="s">
        <v>97</v>
      </c>
      <c r="Q39" s="123"/>
    </row>
    <row r="40" spans="1:17" s="124" customFormat="1" ht="51" customHeight="1">
      <c r="A40" s="171"/>
      <c r="B40" s="120" t="s">
        <v>196</v>
      </c>
      <c r="C40" s="121">
        <f>'прилож13 378-П'!C23</f>
        <v>8.66</v>
      </c>
      <c r="D40" s="121">
        <f>'прилож13 378-П'!D23</f>
        <v>6.9</v>
      </c>
      <c r="E40" s="121">
        <v>1</v>
      </c>
      <c r="F40" s="122" t="s">
        <v>97</v>
      </c>
      <c r="G40" s="122" t="s">
        <v>97</v>
      </c>
      <c r="H40" s="122" t="s">
        <v>97</v>
      </c>
      <c r="I40" s="122" t="s">
        <v>97</v>
      </c>
      <c r="J40" s="122" t="s">
        <v>97</v>
      </c>
      <c r="K40" s="122" t="s">
        <v>97</v>
      </c>
      <c r="L40" s="122" t="s">
        <v>97</v>
      </c>
      <c r="M40" s="122" t="s">
        <v>97</v>
      </c>
      <c r="N40" s="122" t="s">
        <v>97</v>
      </c>
      <c r="O40" s="122" t="s">
        <v>97</v>
      </c>
      <c r="P40" s="122" t="s">
        <v>97</v>
      </c>
      <c r="Q40" s="123"/>
    </row>
    <row r="41" spans="1:17" s="124" customFormat="1" ht="11.25" hidden="1" customHeight="1">
      <c r="A41" s="125"/>
      <c r="B41" s="126"/>
      <c r="H41" s="122" t="s">
        <v>97</v>
      </c>
      <c r="I41" s="122" t="s">
        <v>97</v>
      </c>
      <c r="J41" s="122" t="s">
        <v>97</v>
      </c>
      <c r="K41" s="122" t="s">
        <v>97</v>
      </c>
      <c r="L41" s="122" t="s">
        <v>97</v>
      </c>
      <c r="M41" s="122" t="s">
        <v>97</v>
      </c>
      <c r="N41" s="122" t="s">
        <v>97</v>
      </c>
      <c r="O41" s="122" t="s">
        <v>97</v>
      </c>
      <c r="P41" s="122" t="s">
        <v>97</v>
      </c>
      <c r="Q41" s="123"/>
    </row>
    <row r="42" spans="1:17" s="124" customFormat="1" ht="154.5" customHeight="1">
      <c r="A42" s="125"/>
      <c r="B42" s="120" t="s">
        <v>138</v>
      </c>
      <c r="C42" s="121">
        <f>'прилож13 378-П'!C25</f>
        <v>3</v>
      </c>
      <c r="D42" s="121">
        <f>'прилож13 378-П'!D25</f>
        <v>0</v>
      </c>
      <c r="E42" s="121">
        <f>D42/C42</f>
        <v>0</v>
      </c>
      <c r="F42" s="131" t="s">
        <v>97</v>
      </c>
      <c r="G42" s="122" t="s">
        <v>97</v>
      </c>
      <c r="H42" s="122" t="s">
        <v>97</v>
      </c>
      <c r="I42" s="122" t="s">
        <v>97</v>
      </c>
      <c r="J42" s="122" t="s">
        <v>97</v>
      </c>
      <c r="K42" s="122" t="s">
        <v>97</v>
      </c>
      <c r="L42" s="122" t="s">
        <v>97</v>
      </c>
      <c r="M42" s="122" t="s">
        <v>97</v>
      </c>
      <c r="N42" s="122" t="s">
        <v>97</v>
      </c>
      <c r="O42" s="122" t="s">
        <v>97</v>
      </c>
      <c r="P42" s="122" t="s">
        <v>97</v>
      </c>
      <c r="Q42" s="123"/>
    </row>
    <row r="43" spans="1:17" s="124" customFormat="1" hidden="1">
      <c r="A43" s="125"/>
      <c r="B43" s="126"/>
      <c r="H43" s="122" t="s">
        <v>97</v>
      </c>
      <c r="I43" s="122" t="s">
        <v>97</v>
      </c>
      <c r="J43" s="122" t="s">
        <v>97</v>
      </c>
      <c r="K43" s="122" t="s">
        <v>97</v>
      </c>
      <c r="L43" s="122" t="s">
        <v>97</v>
      </c>
      <c r="M43" s="122" t="s">
        <v>97</v>
      </c>
      <c r="N43" s="122" t="s">
        <v>97</v>
      </c>
      <c r="O43" s="122" t="s">
        <v>97</v>
      </c>
      <c r="P43" s="122" t="s">
        <v>97</v>
      </c>
      <c r="Q43" s="123"/>
    </row>
    <row r="44" spans="1:17" s="134" customFormat="1" ht="38.25" customHeight="1">
      <c r="A44" s="129"/>
      <c r="B44" s="130" t="s">
        <v>197</v>
      </c>
      <c r="C44" s="131" t="s">
        <v>97</v>
      </c>
      <c r="D44" s="131" t="s">
        <v>97</v>
      </c>
      <c r="E44" s="140">
        <f>(E38+E40+E42)/3</f>
        <v>0.66666666666666663</v>
      </c>
      <c r="G44" s="131" t="s">
        <v>97</v>
      </c>
      <c r="H44" s="131" t="s">
        <v>97</v>
      </c>
      <c r="I44" s="131" t="s">
        <v>97</v>
      </c>
      <c r="J44" s="131" t="s">
        <v>97</v>
      </c>
      <c r="K44" s="131" t="s">
        <v>97</v>
      </c>
      <c r="L44" s="131" t="s">
        <v>97</v>
      </c>
      <c r="M44" s="131" t="s">
        <v>97</v>
      </c>
      <c r="N44" s="131" t="s">
        <v>97</v>
      </c>
      <c r="O44" s="131" t="s">
        <v>97</v>
      </c>
      <c r="P44" s="131" t="s">
        <v>97</v>
      </c>
      <c r="Q44" s="133"/>
    </row>
    <row r="45" spans="1:17" s="134" customFormat="1" ht="38.25" customHeight="1">
      <c r="A45" s="129"/>
      <c r="B45" s="130" t="s">
        <v>198</v>
      </c>
      <c r="C45" s="131" t="s">
        <v>97</v>
      </c>
      <c r="D45" s="131" t="s">
        <v>97</v>
      </c>
      <c r="E45" s="131" t="s">
        <v>97</v>
      </c>
      <c r="F45" s="131" t="s">
        <v>97</v>
      </c>
      <c r="G45" s="131" t="s">
        <v>97</v>
      </c>
      <c r="H45" s="108">
        <v>3</v>
      </c>
      <c r="I45" s="108">
        <v>3</v>
      </c>
      <c r="J45" s="140">
        <f>I45/H45</f>
        <v>1</v>
      </c>
      <c r="K45" s="131" t="s">
        <v>97</v>
      </c>
      <c r="L45" s="131" t="s">
        <v>97</v>
      </c>
      <c r="M45" s="131" t="s">
        <v>97</v>
      </c>
      <c r="N45" s="131" t="s">
        <v>97</v>
      </c>
      <c r="O45" s="131" t="s">
        <v>97</v>
      </c>
      <c r="P45" s="131" t="s">
        <v>97</v>
      </c>
      <c r="Q45" s="133"/>
    </row>
    <row r="46" spans="1:17" s="124" customFormat="1" ht="16.5" customHeight="1">
      <c r="A46" s="125"/>
      <c r="B46" s="313" t="s">
        <v>108</v>
      </c>
      <c r="C46" s="313"/>
      <c r="D46" s="313"/>
      <c r="E46" s="313"/>
      <c r="F46" s="313"/>
      <c r="G46" s="313"/>
      <c r="H46" s="313"/>
      <c r="I46" s="313"/>
      <c r="J46" s="313"/>
      <c r="K46" s="313"/>
      <c r="L46" s="313"/>
      <c r="M46" s="313"/>
      <c r="N46" s="313"/>
      <c r="O46" s="313"/>
      <c r="P46" s="313"/>
      <c r="Q46" s="123"/>
    </row>
    <row r="47" spans="1:17" s="124" customFormat="1" ht="208.5" customHeight="1">
      <c r="A47" s="125"/>
      <c r="B47" s="120" t="s">
        <v>199</v>
      </c>
      <c r="C47" s="121">
        <f>'прилож13 378-П'!C27</f>
        <v>137</v>
      </c>
      <c r="D47" s="121">
        <f>'прилож13 378-П'!D27</f>
        <v>0</v>
      </c>
      <c r="E47" s="121">
        <f>D47/C47</f>
        <v>0</v>
      </c>
      <c r="F47" s="122" t="s">
        <v>97</v>
      </c>
      <c r="G47" s="122" t="s">
        <v>97</v>
      </c>
      <c r="H47" s="122" t="s">
        <v>97</v>
      </c>
      <c r="I47" s="122" t="s">
        <v>97</v>
      </c>
      <c r="J47" s="122" t="s">
        <v>97</v>
      </c>
      <c r="K47" s="122" t="s">
        <v>97</v>
      </c>
      <c r="L47" s="122" t="s">
        <v>97</v>
      </c>
      <c r="M47" s="122" t="s">
        <v>97</v>
      </c>
      <c r="N47" s="122" t="s">
        <v>97</v>
      </c>
      <c r="O47" s="122" t="s">
        <v>97</v>
      </c>
      <c r="P47" s="122" t="s">
        <v>97</v>
      </c>
      <c r="Q47" s="123"/>
    </row>
    <row r="48" spans="1:17" s="124" customFormat="1" ht="25.5" hidden="1" customHeight="1">
      <c r="A48" s="125"/>
      <c r="B48" s="126"/>
      <c r="H48" s="122" t="s">
        <v>97</v>
      </c>
      <c r="I48" s="122" t="s">
        <v>97</v>
      </c>
      <c r="J48" s="122" t="s">
        <v>97</v>
      </c>
      <c r="K48" s="122" t="s">
        <v>97</v>
      </c>
      <c r="L48" s="122" t="s">
        <v>97</v>
      </c>
      <c r="M48" s="122" t="s">
        <v>97</v>
      </c>
      <c r="N48" s="122" t="s">
        <v>97</v>
      </c>
      <c r="O48" s="122" t="s">
        <v>97</v>
      </c>
      <c r="P48" s="122" t="s">
        <v>97</v>
      </c>
      <c r="Q48" s="123"/>
    </row>
    <row r="49" spans="1:17" s="124" customFormat="1" ht="40.5" customHeight="1">
      <c r="A49" s="125"/>
      <c r="B49" s="130" t="s">
        <v>200</v>
      </c>
      <c r="C49" s="131" t="s">
        <v>97</v>
      </c>
      <c r="D49" s="131" t="s">
        <v>97</v>
      </c>
      <c r="E49" s="108">
        <f>E47</f>
        <v>0</v>
      </c>
      <c r="F49" s="122" t="s">
        <v>97</v>
      </c>
      <c r="G49" s="122" t="s">
        <v>97</v>
      </c>
      <c r="H49" s="122" t="s">
        <v>97</v>
      </c>
      <c r="I49" s="122" t="s">
        <v>97</v>
      </c>
      <c r="J49" s="122" t="s">
        <v>97</v>
      </c>
      <c r="K49" s="131" t="s">
        <v>97</v>
      </c>
      <c r="L49" s="131" t="s">
        <v>97</v>
      </c>
      <c r="M49" s="131" t="s">
        <v>97</v>
      </c>
      <c r="N49" s="131" t="s">
        <v>97</v>
      </c>
      <c r="O49" s="131" t="s">
        <v>97</v>
      </c>
      <c r="P49" s="131" t="s">
        <v>97</v>
      </c>
      <c r="Q49" s="123"/>
    </row>
    <row r="50" spans="1:17" s="124" customFormat="1" ht="46.5" customHeight="1">
      <c r="A50" s="125"/>
      <c r="B50" s="130" t="s">
        <v>201</v>
      </c>
      <c r="C50" s="131" t="s">
        <v>97</v>
      </c>
      <c r="D50" s="131" t="s">
        <v>97</v>
      </c>
      <c r="E50" s="131" t="s">
        <v>97</v>
      </c>
      <c r="F50" s="122" t="s">
        <v>97</v>
      </c>
      <c r="G50" s="122" t="s">
        <v>97</v>
      </c>
      <c r="H50" s="121">
        <v>1</v>
      </c>
      <c r="I50" s="121">
        <v>1</v>
      </c>
      <c r="J50" s="121">
        <f>I50/H50</f>
        <v>1</v>
      </c>
      <c r="K50" s="131" t="s">
        <v>97</v>
      </c>
      <c r="L50" s="131" t="s">
        <v>97</v>
      </c>
      <c r="M50" s="131" t="s">
        <v>97</v>
      </c>
      <c r="N50" s="131" t="s">
        <v>97</v>
      </c>
      <c r="O50" s="131" t="s">
        <v>97</v>
      </c>
      <c r="P50" s="131" t="s">
        <v>97</v>
      </c>
      <c r="Q50" s="123"/>
    </row>
    <row r="51" spans="1:17" s="76" customFormat="1" ht="37.5" customHeight="1">
      <c r="A51" s="141"/>
      <c r="B51" s="130" t="s">
        <v>202</v>
      </c>
      <c r="C51" s="142"/>
      <c r="D51" s="142"/>
      <c r="E51" s="166">
        <f>(E38+E40+E42+E47)/4</f>
        <v>0.5</v>
      </c>
      <c r="F51" s="160"/>
      <c r="G51" s="160"/>
      <c r="H51" s="173"/>
      <c r="I51" s="173"/>
      <c r="J51" s="174"/>
      <c r="K51" s="142"/>
      <c r="L51" s="142"/>
      <c r="M51" s="142"/>
      <c r="N51" s="142"/>
      <c r="O51" s="142"/>
      <c r="P51" s="146"/>
      <c r="Q51" s="147"/>
    </row>
    <row r="52" spans="1:17" s="76" customFormat="1" ht="37.5" hidden="1" customHeight="1">
      <c r="A52" s="148"/>
      <c r="B52" s="130" t="s">
        <v>203</v>
      </c>
      <c r="C52" s="149"/>
      <c r="D52" s="149"/>
      <c r="E52" s="149"/>
      <c r="F52" s="150"/>
      <c r="G52" s="149"/>
      <c r="H52" s="149"/>
      <c r="I52" s="149"/>
      <c r="J52" s="149"/>
      <c r="K52" s="175">
        <f>'Прилож12 378-П'!G92/'Прилож12 378-П'!E92</f>
        <v>0</v>
      </c>
      <c r="L52" s="175">
        <f>'Прилож12 378-П'!H92/'Прилож12 378-П'!F92</f>
        <v>0</v>
      </c>
      <c r="M52" s="175"/>
      <c r="N52" s="175">
        <v>1</v>
      </c>
      <c r="O52" s="175"/>
      <c r="P52" s="176">
        <f>SUM(K52+L52+N52)/3</f>
        <v>0.33333333333333331</v>
      </c>
      <c r="Q52" s="147"/>
    </row>
    <row r="53" spans="1:17" s="76" customFormat="1" ht="37.5" customHeight="1">
      <c r="A53" s="148"/>
      <c r="B53" s="130" t="s">
        <v>204</v>
      </c>
      <c r="C53" s="149"/>
      <c r="D53" s="149"/>
      <c r="E53" s="161"/>
      <c r="F53" s="150"/>
      <c r="G53" s="149"/>
      <c r="H53" s="177">
        <v>2</v>
      </c>
      <c r="I53" s="177">
        <v>2</v>
      </c>
      <c r="J53" s="177">
        <f>I53/H53</f>
        <v>1</v>
      </c>
      <c r="K53" s="149"/>
      <c r="L53" s="149"/>
      <c r="M53" s="149"/>
      <c r="N53" s="149"/>
      <c r="O53" s="149"/>
      <c r="P53" s="156"/>
      <c r="Q53" s="147"/>
    </row>
    <row r="54" spans="1:17" s="76" customFormat="1" ht="28.5" hidden="1" customHeight="1">
      <c r="A54" s="178"/>
      <c r="B54" s="179" t="s">
        <v>205</v>
      </c>
      <c r="C54" s="319"/>
      <c r="D54" s="319"/>
      <c r="E54" s="319"/>
      <c r="F54" s="319"/>
      <c r="G54" s="319"/>
      <c r="H54" s="319"/>
      <c r="I54" s="319"/>
      <c r="J54" s="319"/>
      <c r="K54" s="319"/>
      <c r="L54" s="319"/>
      <c r="M54" s="319"/>
      <c r="N54" s="319"/>
      <c r="O54" s="319"/>
      <c r="P54" s="319"/>
      <c r="Q54" s="147"/>
    </row>
    <row r="55" spans="1:17" s="72" customFormat="1" ht="27.75" customHeight="1">
      <c r="A55" s="158"/>
      <c r="B55" s="159" t="s">
        <v>206</v>
      </c>
      <c r="C55" s="160"/>
      <c r="D55" s="160"/>
      <c r="E55" s="160"/>
      <c r="F55" s="161"/>
      <c r="G55" s="166">
        <f>(0.6*E44)+(0.4*J57)</f>
        <v>0.8</v>
      </c>
      <c r="H55" s="160"/>
      <c r="I55" s="160"/>
      <c r="J55" s="160"/>
      <c r="K55" s="160"/>
      <c r="L55" s="160"/>
      <c r="M55" s="160"/>
      <c r="N55" s="160"/>
      <c r="O55" s="160"/>
      <c r="P55" s="160"/>
      <c r="Q55" s="163"/>
    </row>
    <row r="56" spans="1:17" s="72" customFormat="1" ht="39" customHeight="1">
      <c r="A56" s="164"/>
      <c r="B56" s="159" t="s">
        <v>207</v>
      </c>
      <c r="C56" s="160"/>
      <c r="D56" s="160"/>
      <c r="E56" s="160"/>
      <c r="F56" s="161"/>
      <c r="G56" s="160"/>
      <c r="H56" s="160"/>
      <c r="I56" s="160"/>
      <c r="J56" s="160"/>
      <c r="K56" s="165">
        <f>'Прилож12 378-П'!H92/'Прилож12 378-П'!E92</f>
        <v>0</v>
      </c>
      <c r="L56" s="165">
        <v>1</v>
      </c>
      <c r="M56" s="165"/>
      <c r="N56" s="165">
        <v>1</v>
      </c>
      <c r="O56" s="166"/>
      <c r="P56" s="167">
        <f>SUM(K56+L56+N56)/3</f>
        <v>0.66666666666666663</v>
      </c>
      <c r="Q56" s="163"/>
    </row>
    <row r="57" spans="1:17" s="72" customFormat="1" ht="27.75" customHeight="1">
      <c r="A57" s="164"/>
      <c r="B57" s="159" t="s">
        <v>208</v>
      </c>
      <c r="C57" s="160"/>
      <c r="D57" s="160"/>
      <c r="E57" s="160"/>
      <c r="F57" s="161"/>
      <c r="G57" s="160"/>
      <c r="H57" s="180">
        <f>H53</f>
        <v>2</v>
      </c>
      <c r="I57" s="180">
        <f>I53</f>
        <v>2</v>
      </c>
      <c r="J57" s="180">
        <f>I57/H57</f>
        <v>1</v>
      </c>
      <c r="K57" s="160"/>
      <c r="L57" s="160"/>
      <c r="M57" s="160"/>
      <c r="N57" s="160"/>
      <c r="O57" s="160"/>
      <c r="P57" s="160"/>
      <c r="Q57" s="163"/>
    </row>
    <row r="58" spans="1:17" s="72" customFormat="1" ht="27" customHeight="1">
      <c r="A58" s="168"/>
      <c r="B58" s="169" t="s">
        <v>209</v>
      </c>
      <c r="C58" s="320">
        <f>(0.5*G55)+(0.3*P56)+(0.2*J57)</f>
        <v>0.8</v>
      </c>
      <c r="D58" s="320"/>
      <c r="E58" s="320"/>
      <c r="F58" s="320"/>
      <c r="G58" s="320"/>
      <c r="H58" s="320"/>
      <c r="I58" s="320"/>
      <c r="J58" s="320"/>
      <c r="K58" s="320"/>
      <c r="L58" s="320"/>
      <c r="M58" s="320"/>
      <c r="N58" s="320"/>
      <c r="O58" s="320"/>
      <c r="P58" s="320"/>
      <c r="Q58" s="163"/>
    </row>
    <row r="59" spans="1:17" s="124" customFormat="1" ht="15.75" customHeight="1">
      <c r="A59" s="171">
        <v>3</v>
      </c>
      <c r="B59" s="312" t="s">
        <v>109</v>
      </c>
      <c r="C59" s="312"/>
      <c r="D59" s="312"/>
      <c r="E59" s="312"/>
      <c r="F59" s="312"/>
      <c r="G59" s="312"/>
      <c r="H59" s="312"/>
      <c r="I59" s="312"/>
      <c r="J59" s="312"/>
      <c r="K59" s="312"/>
      <c r="L59" s="312"/>
      <c r="M59" s="312"/>
      <c r="N59" s="312"/>
      <c r="O59" s="312"/>
      <c r="P59" s="312"/>
      <c r="Q59" s="312"/>
    </row>
    <row r="60" spans="1:17" s="124" customFormat="1" ht="15.75" customHeight="1">
      <c r="A60" s="311" t="s">
        <v>35</v>
      </c>
      <c r="B60" s="311"/>
      <c r="C60" s="311"/>
      <c r="D60" s="311"/>
      <c r="E60" s="311"/>
      <c r="F60" s="311"/>
      <c r="G60" s="311"/>
      <c r="H60" s="311"/>
      <c r="I60" s="311"/>
      <c r="J60" s="311"/>
      <c r="K60" s="311"/>
      <c r="L60" s="311"/>
      <c r="M60" s="311"/>
      <c r="N60" s="311"/>
      <c r="O60" s="311"/>
      <c r="P60" s="311"/>
      <c r="Q60" s="181"/>
    </row>
    <row r="61" spans="1:17" s="124" customFormat="1" ht="15.75" customHeight="1">
      <c r="A61" s="171" t="s">
        <v>210</v>
      </c>
      <c r="B61" s="318" t="s">
        <v>110</v>
      </c>
      <c r="C61" s="318"/>
      <c r="D61" s="318"/>
      <c r="E61" s="318"/>
      <c r="F61" s="318"/>
      <c r="G61" s="318"/>
      <c r="H61" s="318"/>
      <c r="I61" s="318"/>
      <c r="J61" s="318"/>
      <c r="K61" s="318"/>
      <c r="L61" s="318"/>
      <c r="M61" s="318"/>
      <c r="N61" s="318"/>
      <c r="O61" s="318"/>
      <c r="P61" s="318"/>
      <c r="Q61" s="123"/>
    </row>
    <row r="62" spans="1:17" s="124" customFormat="1" ht="15.75" customHeight="1">
      <c r="A62" s="171"/>
      <c r="B62" s="313" t="s">
        <v>111</v>
      </c>
      <c r="C62" s="313"/>
      <c r="D62" s="313"/>
      <c r="E62" s="313"/>
      <c r="F62" s="313"/>
      <c r="G62" s="313"/>
      <c r="H62" s="313"/>
      <c r="I62" s="313"/>
      <c r="J62" s="313"/>
      <c r="K62" s="313"/>
      <c r="L62" s="313"/>
      <c r="M62" s="313"/>
      <c r="N62" s="313"/>
      <c r="O62" s="313"/>
      <c r="P62" s="313"/>
      <c r="Q62" s="123"/>
    </row>
    <row r="63" spans="1:17" s="124" customFormat="1" ht="42" customHeight="1">
      <c r="A63" s="125"/>
      <c r="B63" s="120" t="s">
        <v>142</v>
      </c>
      <c r="C63" s="121">
        <f>'прилож13 378-П'!C32</f>
        <v>20.78</v>
      </c>
      <c r="D63" s="121">
        <f>'прилож13 378-П'!D32</f>
        <v>20.78</v>
      </c>
      <c r="E63" s="182">
        <f>D63/C63</f>
        <v>1</v>
      </c>
      <c r="F63" s="122" t="s">
        <v>97</v>
      </c>
      <c r="G63" s="122" t="s">
        <v>97</v>
      </c>
      <c r="H63" s="122" t="s">
        <v>97</v>
      </c>
      <c r="I63" s="122" t="s">
        <v>97</v>
      </c>
      <c r="J63" s="122" t="s">
        <v>97</v>
      </c>
      <c r="K63" s="122" t="s">
        <v>97</v>
      </c>
      <c r="L63" s="122" t="s">
        <v>97</v>
      </c>
      <c r="M63" s="122" t="s">
        <v>97</v>
      </c>
      <c r="N63" s="122" t="s">
        <v>97</v>
      </c>
      <c r="O63" s="122" t="s">
        <v>97</v>
      </c>
      <c r="P63" s="122" t="s">
        <v>97</v>
      </c>
      <c r="Q63" s="123"/>
    </row>
    <row r="64" spans="1:17" s="124" customFormat="1" hidden="1">
      <c r="A64" s="125"/>
      <c r="B64" s="126"/>
      <c r="H64" s="122" t="s">
        <v>97</v>
      </c>
      <c r="I64" s="122" t="s">
        <v>97</v>
      </c>
      <c r="J64" s="122" t="s">
        <v>97</v>
      </c>
      <c r="K64" s="122" t="s">
        <v>97</v>
      </c>
      <c r="L64" s="122" t="s">
        <v>97</v>
      </c>
      <c r="M64" s="122" t="s">
        <v>97</v>
      </c>
      <c r="N64" s="122" t="s">
        <v>97</v>
      </c>
      <c r="O64" s="122" t="s">
        <v>97</v>
      </c>
      <c r="P64" s="122" t="s">
        <v>97</v>
      </c>
      <c r="Q64" s="123"/>
    </row>
    <row r="65" spans="1:17" s="124" customFormat="1" ht="36.75" hidden="1" customHeight="1">
      <c r="A65" s="125"/>
      <c r="B65" s="130" t="s">
        <v>211</v>
      </c>
      <c r="C65" s="122" t="s">
        <v>97</v>
      </c>
      <c r="D65" s="122" t="s">
        <v>97</v>
      </c>
      <c r="E65" s="122" t="s">
        <v>97</v>
      </c>
      <c r="F65" s="140">
        <f>E63</f>
        <v>1</v>
      </c>
      <c r="G65" s="122" t="s">
        <v>97</v>
      </c>
      <c r="H65" s="122" t="s">
        <v>97</v>
      </c>
      <c r="I65" s="122" t="s">
        <v>97</v>
      </c>
      <c r="J65" s="122" t="s">
        <v>97</v>
      </c>
      <c r="K65" s="122" t="s">
        <v>97</v>
      </c>
      <c r="L65" s="122" t="s">
        <v>97</v>
      </c>
      <c r="M65" s="122" t="s">
        <v>97</v>
      </c>
      <c r="N65" s="122" t="s">
        <v>97</v>
      </c>
      <c r="O65" s="122" t="s">
        <v>97</v>
      </c>
      <c r="P65" s="122" t="s">
        <v>97</v>
      </c>
      <c r="Q65" s="123"/>
    </row>
    <row r="66" spans="1:17" s="124" customFormat="1" ht="36.75" hidden="1" customHeight="1">
      <c r="A66" s="125"/>
      <c r="B66" s="130" t="s">
        <v>212</v>
      </c>
      <c r="C66" s="122" t="s">
        <v>97</v>
      </c>
      <c r="D66" s="122" t="s">
        <v>97</v>
      </c>
      <c r="E66" s="122" t="s">
        <v>97</v>
      </c>
      <c r="F66" s="122" t="s">
        <v>97</v>
      </c>
      <c r="G66" s="122" t="s">
        <v>97</v>
      </c>
      <c r="H66" s="108">
        <v>1</v>
      </c>
      <c r="I66" s="108">
        <v>1</v>
      </c>
      <c r="J66" s="140">
        <f>I66/H66</f>
        <v>1</v>
      </c>
      <c r="K66" s="122" t="s">
        <v>97</v>
      </c>
      <c r="L66" s="122" t="s">
        <v>97</v>
      </c>
      <c r="M66" s="122" t="s">
        <v>97</v>
      </c>
      <c r="N66" s="122" t="s">
        <v>97</v>
      </c>
      <c r="O66" s="122" t="s">
        <v>97</v>
      </c>
      <c r="P66" s="122" t="s">
        <v>97</v>
      </c>
      <c r="Q66" s="123"/>
    </row>
    <row r="67" spans="1:17" s="76" customFormat="1" ht="36" customHeight="1">
      <c r="A67" s="141"/>
      <c r="B67" s="130" t="s">
        <v>213</v>
      </c>
      <c r="C67" s="142"/>
      <c r="D67" s="142"/>
      <c r="E67" s="155">
        <f>(E63)/1</f>
        <v>1</v>
      </c>
      <c r="F67" s="144"/>
      <c r="H67" s="183"/>
      <c r="I67" s="183"/>
      <c r="J67" s="184"/>
      <c r="K67" s="142"/>
      <c r="L67" s="142"/>
      <c r="M67" s="142"/>
      <c r="N67" s="142"/>
      <c r="O67" s="142"/>
      <c r="P67" s="146"/>
      <c r="Q67" s="147"/>
    </row>
    <row r="68" spans="1:17" s="76" customFormat="1" ht="49.5" hidden="1" customHeight="1">
      <c r="A68" s="148"/>
      <c r="B68" s="130" t="s">
        <v>214</v>
      </c>
      <c r="C68" s="149"/>
      <c r="D68" s="149"/>
      <c r="E68" s="149"/>
      <c r="F68" s="150"/>
      <c r="G68" s="185"/>
      <c r="H68" s="185"/>
      <c r="I68" s="185"/>
      <c r="J68" s="185"/>
      <c r="K68" s="177">
        <v>1</v>
      </c>
      <c r="L68" s="177">
        <v>0.998</v>
      </c>
      <c r="M68" s="177"/>
      <c r="N68" s="177">
        <v>1</v>
      </c>
      <c r="O68" s="177"/>
      <c r="P68" s="177">
        <f>SUM(K68+L68+N68)/3</f>
        <v>0.99933333333333341</v>
      </c>
      <c r="Q68" s="147"/>
    </row>
    <row r="69" spans="1:17" s="76" customFormat="1" ht="39.75" customHeight="1">
      <c r="A69" s="148"/>
      <c r="B69" s="130" t="s">
        <v>215</v>
      </c>
      <c r="C69" s="149"/>
      <c r="D69" s="149"/>
      <c r="E69" s="149"/>
      <c r="F69" s="150"/>
      <c r="G69" s="185"/>
      <c r="H69" s="177">
        <v>1</v>
      </c>
      <c r="I69" s="177">
        <v>1</v>
      </c>
      <c r="J69" s="177">
        <f>I69/H69</f>
        <v>1</v>
      </c>
      <c r="K69" s="142"/>
      <c r="L69" s="142"/>
      <c r="M69" s="142"/>
      <c r="N69" s="142"/>
      <c r="O69" s="142"/>
      <c r="P69" s="142"/>
      <c r="Q69" s="147"/>
    </row>
    <row r="70" spans="1:17" s="124" customFormat="1" ht="15.75" customHeight="1">
      <c r="A70" s="171" t="s">
        <v>216</v>
      </c>
      <c r="B70" s="318" t="s">
        <v>112</v>
      </c>
      <c r="C70" s="318"/>
      <c r="D70" s="318"/>
      <c r="E70" s="318"/>
      <c r="F70" s="318"/>
      <c r="G70" s="318"/>
      <c r="H70" s="318"/>
      <c r="I70" s="318"/>
      <c r="J70" s="318"/>
      <c r="K70" s="318"/>
      <c r="L70" s="318"/>
      <c r="M70" s="318"/>
      <c r="N70" s="318"/>
      <c r="O70" s="318"/>
      <c r="P70" s="318"/>
      <c r="Q70" s="123"/>
    </row>
    <row r="71" spans="1:17" s="124" customFormat="1" ht="15" customHeight="1">
      <c r="A71" s="125"/>
      <c r="B71" s="313" t="s">
        <v>113</v>
      </c>
      <c r="C71" s="313"/>
      <c r="D71" s="313"/>
      <c r="E71" s="313"/>
      <c r="F71" s="313"/>
      <c r="G71" s="313"/>
      <c r="H71" s="313"/>
      <c r="I71" s="313"/>
      <c r="J71" s="313"/>
      <c r="K71" s="313"/>
      <c r="L71" s="313"/>
      <c r="M71" s="313"/>
      <c r="N71" s="313"/>
      <c r="O71" s="313"/>
      <c r="P71" s="313"/>
      <c r="Q71" s="123"/>
    </row>
    <row r="72" spans="1:17" s="124" customFormat="1" ht="54" customHeight="1">
      <c r="A72" s="125"/>
      <c r="B72" s="120" t="s">
        <v>145</v>
      </c>
      <c r="C72" s="121">
        <v>58</v>
      </c>
      <c r="D72" s="121">
        <v>58</v>
      </c>
      <c r="E72" s="182">
        <f>D72/C72</f>
        <v>1</v>
      </c>
      <c r="F72" s="122" t="s">
        <v>97</v>
      </c>
      <c r="G72" s="122" t="s">
        <v>97</v>
      </c>
      <c r="H72" s="122" t="s">
        <v>97</v>
      </c>
      <c r="I72" s="122" t="s">
        <v>97</v>
      </c>
      <c r="J72" s="122" t="s">
        <v>97</v>
      </c>
      <c r="K72" s="122" t="s">
        <v>97</v>
      </c>
      <c r="L72" s="122" t="s">
        <v>97</v>
      </c>
      <c r="M72" s="122" t="s">
        <v>97</v>
      </c>
      <c r="N72" s="122" t="s">
        <v>97</v>
      </c>
      <c r="O72" s="122" t="s">
        <v>97</v>
      </c>
      <c r="P72" s="122" t="s">
        <v>97</v>
      </c>
      <c r="Q72" s="123"/>
    </row>
    <row r="73" spans="1:17" s="124" customFormat="1" hidden="1">
      <c r="A73" s="125"/>
      <c r="B73" s="126"/>
      <c r="E73" s="186"/>
      <c r="H73" s="122" t="s">
        <v>97</v>
      </c>
      <c r="I73" s="122" t="s">
        <v>97</v>
      </c>
      <c r="J73" s="122" t="s">
        <v>97</v>
      </c>
      <c r="K73" s="122" t="s">
        <v>97</v>
      </c>
      <c r="L73" s="122" t="s">
        <v>97</v>
      </c>
      <c r="M73" s="122" t="s">
        <v>97</v>
      </c>
      <c r="N73" s="122" t="s">
        <v>97</v>
      </c>
      <c r="O73" s="122" t="s">
        <v>97</v>
      </c>
      <c r="P73" s="122" t="s">
        <v>97</v>
      </c>
      <c r="Q73" s="123"/>
    </row>
    <row r="74" spans="1:17" s="124" customFormat="1" hidden="1">
      <c r="A74" s="125"/>
      <c r="B74" s="126"/>
      <c r="C74" s="122"/>
      <c r="D74" s="122"/>
      <c r="E74" s="187"/>
      <c r="F74" s="122"/>
      <c r="G74" s="122"/>
      <c r="H74" s="122" t="s">
        <v>97</v>
      </c>
      <c r="I74" s="122" t="s">
        <v>97</v>
      </c>
      <c r="J74" s="122" t="s">
        <v>97</v>
      </c>
      <c r="K74" s="122" t="s">
        <v>97</v>
      </c>
      <c r="L74" s="122" t="s">
        <v>97</v>
      </c>
      <c r="M74" s="122" t="s">
        <v>97</v>
      </c>
      <c r="N74" s="122" t="s">
        <v>97</v>
      </c>
      <c r="O74" s="122" t="s">
        <v>97</v>
      </c>
      <c r="P74" s="122" t="s">
        <v>97</v>
      </c>
      <c r="Q74" s="123"/>
    </row>
    <row r="75" spans="1:17" s="124" customFormat="1" hidden="1">
      <c r="A75" s="125"/>
      <c r="B75" s="126"/>
      <c r="C75" s="122"/>
      <c r="D75" s="122"/>
      <c r="E75" s="187"/>
      <c r="F75" s="122"/>
      <c r="G75" s="122"/>
      <c r="H75" s="122" t="s">
        <v>97</v>
      </c>
      <c r="I75" s="122" t="s">
        <v>97</v>
      </c>
      <c r="J75" s="122" t="s">
        <v>97</v>
      </c>
      <c r="K75" s="122" t="s">
        <v>97</v>
      </c>
      <c r="L75" s="122" t="s">
        <v>97</v>
      </c>
      <c r="M75" s="122" t="s">
        <v>97</v>
      </c>
      <c r="N75" s="122" t="s">
        <v>97</v>
      </c>
      <c r="O75" s="122" t="s">
        <v>97</v>
      </c>
      <c r="P75" s="122" t="s">
        <v>97</v>
      </c>
      <c r="Q75" s="123"/>
    </row>
    <row r="76" spans="1:17" s="124" customFormat="1" ht="36.75" customHeight="1">
      <c r="A76" s="125"/>
      <c r="B76" s="130" t="s">
        <v>217</v>
      </c>
      <c r="C76" s="122" t="s">
        <v>97</v>
      </c>
      <c r="D76" s="122" t="s">
        <v>97</v>
      </c>
      <c r="E76" s="140">
        <f>E72</f>
        <v>1</v>
      </c>
      <c r="F76" s="122" t="s">
        <v>97</v>
      </c>
      <c r="G76" s="122" t="s">
        <v>97</v>
      </c>
      <c r="H76" s="122" t="s">
        <v>97</v>
      </c>
      <c r="I76" s="122" t="s">
        <v>97</v>
      </c>
      <c r="J76" s="122" t="s">
        <v>97</v>
      </c>
      <c r="K76" s="122" t="s">
        <v>97</v>
      </c>
      <c r="L76" s="122" t="s">
        <v>97</v>
      </c>
      <c r="M76" s="122" t="s">
        <v>97</v>
      </c>
      <c r="N76" s="122" t="s">
        <v>97</v>
      </c>
      <c r="O76" s="122" t="s">
        <v>97</v>
      </c>
      <c r="P76" s="122" t="s">
        <v>97</v>
      </c>
      <c r="Q76" s="123"/>
    </row>
    <row r="77" spans="1:17" s="124" customFormat="1" ht="36.75" customHeight="1">
      <c r="A77" s="125"/>
      <c r="B77" s="130" t="s">
        <v>218</v>
      </c>
      <c r="C77" s="122" t="s">
        <v>97</v>
      </c>
      <c r="D77" s="122" t="s">
        <v>97</v>
      </c>
      <c r="E77" s="122" t="s">
        <v>97</v>
      </c>
      <c r="F77" s="122" t="s">
        <v>97</v>
      </c>
      <c r="G77" s="122" t="s">
        <v>97</v>
      </c>
      <c r="H77" s="108">
        <v>1</v>
      </c>
      <c r="I77" s="108">
        <v>1</v>
      </c>
      <c r="J77" s="140">
        <f>I77/H77</f>
        <v>1</v>
      </c>
      <c r="K77" s="122" t="s">
        <v>97</v>
      </c>
      <c r="L77" s="122" t="s">
        <v>97</v>
      </c>
      <c r="M77" s="122" t="s">
        <v>97</v>
      </c>
      <c r="N77" s="122" t="s">
        <v>97</v>
      </c>
      <c r="O77" s="122" t="s">
        <v>97</v>
      </c>
      <c r="P77" s="122" t="s">
        <v>97</v>
      </c>
      <c r="Q77" s="123"/>
    </row>
    <row r="78" spans="1:17" s="76" customFormat="1" ht="35.25" hidden="1" customHeight="1">
      <c r="A78" s="141"/>
      <c r="B78" s="130" t="s">
        <v>219</v>
      </c>
      <c r="C78" s="142"/>
      <c r="D78" s="142"/>
      <c r="E78" s="142"/>
      <c r="F78" s="144"/>
      <c r="G78" s="188"/>
      <c r="H78" s="173"/>
      <c r="I78" s="173"/>
      <c r="J78" s="174"/>
      <c r="K78" s="142"/>
      <c r="L78" s="142"/>
      <c r="M78" s="142"/>
      <c r="N78" s="142"/>
      <c r="O78" s="142"/>
      <c r="P78" s="146"/>
      <c r="Q78" s="147"/>
    </row>
    <row r="79" spans="1:17" s="76" customFormat="1" ht="49.5" hidden="1" customHeight="1">
      <c r="A79" s="148"/>
      <c r="B79" s="130" t="s">
        <v>220</v>
      </c>
      <c r="C79" s="149"/>
      <c r="D79" s="149"/>
      <c r="E79" s="149"/>
      <c r="F79" s="150"/>
      <c r="G79" s="149"/>
      <c r="H79" s="149"/>
      <c r="I79" s="149"/>
      <c r="J79" s="149"/>
      <c r="K79" s="152"/>
      <c r="L79" s="152"/>
      <c r="M79" s="152"/>
      <c r="N79" s="152"/>
      <c r="O79" s="152"/>
      <c r="P79" s="154"/>
      <c r="Q79" s="147"/>
    </row>
    <row r="80" spans="1:17" s="124" customFormat="1" ht="15" customHeight="1">
      <c r="A80" s="125"/>
      <c r="B80" s="313" t="s">
        <v>221</v>
      </c>
      <c r="C80" s="313"/>
      <c r="D80" s="313"/>
      <c r="E80" s="313"/>
      <c r="F80" s="313"/>
      <c r="G80" s="313"/>
      <c r="H80" s="313"/>
      <c r="I80" s="313"/>
      <c r="J80" s="313"/>
      <c r="K80" s="313"/>
      <c r="L80" s="313"/>
      <c r="M80" s="313"/>
      <c r="N80" s="313"/>
      <c r="O80" s="313"/>
      <c r="P80" s="313"/>
      <c r="Q80" s="123"/>
    </row>
    <row r="81" spans="1:17" s="124" customFormat="1" ht="54" customHeight="1">
      <c r="A81" s="125"/>
      <c r="B81" s="120" t="s">
        <v>145</v>
      </c>
      <c r="C81" s="121">
        <v>58</v>
      </c>
      <c r="D81" s="121">
        <v>58</v>
      </c>
      <c r="E81" s="182">
        <f>D81/C81</f>
        <v>1</v>
      </c>
      <c r="F81" s="122" t="s">
        <v>97</v>
      </c>
      <c r="G81" s="122" t="s">
        <v>97</v>
      </c>
      <c r="H81" s="122" t="s">
        <v>97</v>
      </c>
      <c r="I81" s="122" t="s">
        <v>97</v>
      </c>
      <c r="J81" s="122" t="s">
        <v>97</v>
      </c>
      <c r="K81" s="122" t="s">
        <v>97</v>
      </c>
      <c r="L81" s="122" t="s">
        <v>97</v>
      </c>
      <c r="M81" s="122" t="s">
        <v>97</v>
      </c>
      <c r="N81" s="122" t="s">
        <v>97</v>
      </c>
      <c r="O81" s="122" t="s">
        <v>97</v>
      </c>
      <c r="P81" s="122" t="s">
        <v>97</v>
      </c>
      <c r="Q81" s="123"/>
    </row>
    <row r="82" spans="1:17" s="124" customFormat="1" ht="36.75" customHeight="1">
      <c r="A82" s="125"/>
      <c r="B82" s="130" t="s">
        <v>222</v>
      </c>
      <c r="C82" s="122" t="s">
        <v>97</v>
      </c>
      <c r="D82" s="122" t="s">
        <v>97</v>
      </c>
      <c r="E82" s="140">
        <f>E81</f>
        <v>1</v>
      </c>
      <c r="F82" s="122" t="s">
        <v>97</v>
      </c>
      <c r="G82" s="122" t="s">
        <v>97</v>
      </c>
      <c r="H82" s="122" t="s">
        <v>97</v>
      </c>
      <c r="I82" s="122" t="s">
        <v>97</v>
      </c>
      <c r="J82" s="122" t="s">
        <v>97</v>
      </c>
      <c r="K82" s="122" t="s">
        <v>97</v>
      </c>
      <c r="L82" s="122" t="s">
        <v>97</v>
      </c>
      <c r="M82" s="122" t="s">
        <v>97</v>
      </c>
      <c r="N82" s="122" t="s">
        <v>97</v>
      </c>
      <c r="O82" s="122" t="s">
        <v>97</v>
      </c>
      <c r="P82" s="122" t="s">
        <v>97</v>
      </c>
      <c r="Q82" s="123"/>
    </row>
    <row r="83" spans="1:17" s="124" customFormat="1" ht="36.75" customHeight="1">
      <c r="A83" s="125"/>
      <c r="B83" s="130" t="s">
        <v>223</v>
      </c>
      <c r="C83" s="122" t="s">
        <v>97</v>
      </c>
      <c r="D83" s="122" t="s">
        <v>97</v>
      </c>
      <c r="E83" s="122" t="s">
        <v>97</v>
      </c>
      <c r="F83" s="122" t="s">
        <v>97</v>
      </c>
      <c r="G83" s="122" t="s">
        <v>97</v>
      </c>
      <c r="H83" s="108">
        <v>1</v>
      </c>
      <c r="I83" s="108">
        <v>1</v>
      </c>
      <c r="J83" s="140">
        <f>I83/H83</f>
        <v>1</v>
      </c>
      <c r="K83" s="122" t="s">
        <v>97</v>
      </c>
      <c r="L83" s="122" t="s">
        <v>97</v>
      </c>
      <c r="M83" s="122" t="s">
        <v>97</v>
      </c>
      <c r="N83" s="122" t="s">
        <v>97</v>
      </c>
      <c r="O83" s="122" t="s">
        <v>97</v>
      </c>
      <c r="P83" s="122" t="s">
        <v>97</v>
      </c>
      <c r="Q83" s="123"/>
    </row>
    <row r="84" spans="1:17" s="76" customFormat="1" ht="35.25" customHeight="1">
      <c r="A84" s="141"/>
      <c r="B84" s="130" t="s">
        <v>219</v>
      </c>
      <c r="C84" s="142"/>
      <c r="D84" s="142"/>
      <c r="E84" s="177">
        <f>(E76+E82)/2</f>
        <v>1</v>
      </c>
      <c r="F84" s="144"/>
      <c r="G84" s="122"/>
      <c r="H84" s="173"/>
      <c r="I84" s="173"/>
      <c r="J84" s="174"/>
      <c r="K84" s="142"/>
      <c r="L84" s="142"/>
      <c r="M84" s="142"/>
      <c r="N84" s="142"/>
      <c r="O84" s="142"/>
      <c r="P84" s="146"/>
      <c r="Q84" s="147"/>
    </row>
    <row r="85" spans="1:17" s="76" customFormat="1" ht="38.25" customHeight="1">
      <c r="A85" s="148"/>
      <c r="B85" s="130" t="s">
        <v>224</v>
      </c>
      <c r="C85" s="149"/>
      <c r="D85" s="149"/>
      <c r="E85" s="149"/>
      <c r="F85" s="150"/>
      <c r="G85" s="149"/>
      <c r="H85" s="177">
        <v>2</v>
      </c>
      <c r="I85" s="177">
        <v>2</v>
      </c>
      <c r="J85" s="177">
        <f>I85/H85</f>
        <v>1</v>
      </c>
      <c r="K85" s="149"/>
      <c r="L85" s="149"/>
      <c r="M85" s="149"/>
      <c r="N85" s="149"/>
      <c r="O85" s="149"/>
      <c r="P85" s="156"/>
      <c r="Q85" s="147"/>
    </row>
    <row r="86" spans="1:17" s="76" customFormat="1" ht="26.25" hidden="1" customHeight="1">
      <c r="A86" s="178"/>
      <c r="B86" s="179"/>
      <c r="C86" s="319"/>
      <c r="D86" s="319"/>
      <c r="E86" s="319"/>
      <c r="F86" s="319"/>
      <c r="G86" s="319"/>
      <c r="H86" s="319"/>
      <c r="I86" s="319"/>
      <c r="J86" s="319"/>
      <c r="K86" s="319"/>
      <c r="L86" s="319"/>
      <c r="M86" s="319"/>
      <c r="N86" s="319"/>
      <c r="O86" s="319"/>
      <c r="P86" s="319"/>
      <c r="Q86" s="147"/>
    </row>
    <row r="87" spans="1:17" s="124" customFormat="1" ht="10.5" hidden="1" customHeight="1">
      <c r="A87" s="125"/>
      <c r="B87" s="321" t="s">
        <v>115</v>
      </c>
      <c r="C87" s="321"/>
      <c r="D87" s="321"/>
      <c r="E87" s="321"/>
      <c r="F87" s="321"/>
      <c r="G87" s="321"/>
      <c r="H87" s="321"/>
      <c r="I87" s="321"/>
      <c r="J87" s="321"/>
      <c r="K87" s="321"/>
      <c r="L87" s="321"/>
      <c r="M87" s="321"/>
      <c r="N87" s="321"/>
      <c r="O87" s="321"/>
      <c r="P87" s="321"/>
      <c r="Q87" s="123"/>
    </row>
    <row r="88" spans="1:17" s="76" customFormat="1" ht="24" customHeight="1">
      <c r="A88" s="141"/>
      <c r="B88" s="130" t="s">
        <v>225</v>
      </c>
      <c r="C88" s="142"/>
      <c r="D88" s="142"/>
      <c r="E88" s="142"/>
      <c r="F88" s="188">
        <f>(E67+E84)/2</f>
        <v>1</v>
      </c>
      <c r="H88" s="173"/>
      <c r="I88" s="173"/>
      <c r="J88" s="174"/>
      <c r="K88" s="142"/>
      <c r="L88" s="142"/>
      <c r="M88" s="142"/>
      <c r="N88" s="142"/>
      <c r="O88" s="142"/>
      <c r="P88" s="146"/>
      <c r="Q88" s="147"/>
    </row>
    <row r="89" spans="1:17" s="124" customFormat="1" ht="15.75" customHeight="1">
      <c r="A89" s="311" t="s">
        <v>60</v>
      </c>
      <c r="B89" s="311"/>
      <c r="C89" s="311"/>
      <c r="D89" s="311"/>
      <c r="E89" s="311"/>
      <c r="F89" s="311"/>
      <c r="G89" s="311"/>
      <c r="H89" s="311"/>
      <c r="I89" s="311"/>
      <c r="J89" s="311"/>
      <c r="K89" s="311"/>
      <c r="L89" s="311"/>
      <c r="M89" s="311"/>
      <c r="N89" s="311"/>
      <c r="O89" s="311"/>
      <c r="P89" s="311"/>
      <c r="Q89" s="181"/>
    </row>
    <row r="90" spans="1:17" s="124" customFormat="1" ht="15" customHeight="1">
      <c r="A90" s="125"/>
      <c r="B90" s="313" t="s">
        <v>226</v>
      </c>
      <c r="C90" s="313"/>
      <c r="D90" s="313"/>
      <c r="E90" s="313"/>
      <c r="F90" s="313"/>
      <c r="G90" s="313"/>
      <c r="H90" s="313"/>
      <c r="I90" s="313"/>
      <c r="J90" s="313"/>
      <c r="K90" s="313"/>
      <c r="L90" s="313"/>
      <c r="M90" s="313"/>
      <c r="N90" s="313"/>
      <c r="O90" s="313"/>
      <c r="P90" s="313"/>
      <c r="Q90" s="123"/>
    </row>
    <row r="91" spans="1:17" s="124" customFormat="1" ht="78.75" customHeight="1">
      <c r="A91" s="125"/>
      <c r="B91" s="120" t="s">
        <v>227</v>
      </c>
      <c r="C91" s="189">
        <v>5</v>
      </c>
      <c r="D91" s="189">
        <v>5</v>
      </c>
      <c r="E91" s="189">
        <f>D91/C91</f>
        <v>1</v>
      </c>
      <c r="F91" s="122" t="s">
        <v>97</v>
      </c>
      <c r="G91" s="122" t="s">
        <v>97</v>
      </c>
      <c r="H91" s="122" t="s">
        <v>97</v>
      </c>
      <c r="I91" s="122" t="s">
        <v>97</v>
      </c>
      <c r="J91" s="122" t="s">
        <v>97</v>
      </c>
      <c r="K91" s="122" t="s">
        <v>97</v>
      </c>
      <c r="L91" s="122" t="s">
        <v>97</v>
      </c>
      <c r="M91" s="122" t="s">
        <v>97</v>
      </c>
      <c r="N91" s="122" t="s">
        <v>97</v>
      </c>
      <c r="O91" s="122" t="s">
        <v>97</v>
      </c>
      <c r="P91" s="122" t="s">
        <v>97</v>
      </c>
      <c r="Q91" s="123"/>
    </row>
    <row r="92" spans="1:17" s="124" customFormat="1" hidden="1">
      <c r="A92" s="125"/>
      <c r="B92" s="190"/>
      <c r="H92" s="122" t="s">
        <v>97</v>
      </c>
      <c r="I92" s="122" t="s">
        <v>97</v>
      </c>
      <c r="J92" s="122" t="s">
        <v>97</v>
      </c>
      <c r="K92" s="122" t="s">
        <v>97</v>
      </c>
      <c r="L92" s="122" t="s">
        <v>97</v>
      </c>
      <c r="M92" s="122" t="s">
        <v>97</v>
      </c>
      <c r="N92" s="122" t="s">
        <v>97</v>
      </c>
      <c r="O92" s="122" t="s">
        <v>97</v>
      </c>
      <c r="P92" s="122" t="s">
        <v>97</v>
      </c>
      <c r="Q92" s="123"/>
    </row>
    <row r="93" spans="1:17" s="124" customFormat="1" ht="24" customHeight="1">
      <c r="A93" s="125"/>
      <c r="B93" s="130" t="s">
        <v>228</v>
      </c>
      <c r="C93" s="122" t="s">
        <v>97</v>
      </c>
      <c r="D93" s="122" t="s">
        <v>97</v>
      </c>
      <c r="E93" s="140">
        <f>E91</f>
        <v>1</v>
      </c>
      <c r="F93" s="122" t="s">
        <v>97</v>
      </c>
      <c r="G93" s="122" t="s">
        <v>97</v>
      </c>
      <c r="H93" s="122" t="s">
        <v>97</v>
      </c>
      <c r="I93" s="122" t="s">
        <v>97</v>
      </c>
      <c r="J93" s="122" t="s">
        <v>97</v>
      </c>
      <c r="K93" s="122" t="s">
        <v>97</v>
      </c>
      <c r="L93" s="122" t="s">
        <v>97</v>
      </c>
      <c r="M93" s="122" t="s">
        <v>97</v>
      </c>
      <c r="N93" s="122" t="s">
        <v>97</v>
      </c>
      <c r="O93" s="122" t="s">
        <v>97</v>
      </c>
      <c r="P93" s="122" t="s">
        <v>97</v>
      </c>
      <c r="Q93" s="123"/>
    </row>
    <row r="94" spans="1:17" s="124" customFormat="1" ht="36.75" customHeight="1">
      <c r="A94" s="125"/>
      <c r="B94" s="130" t="s">
        <v>229</v>
      </c>
      <c r="C94" s="122" t="s">
        <v>97</v>
      </c>
      <c r="D94" s="122" t="s">
        <v>97</v>
      </c>
      <c r="E94" s="122" t="s">
        <v>97</v>
      </c>
      <c r="F94" s="122" t="s">
        <v>97</v>
      </c>
      <c r="G94" s="122" t="s">
        <v>97</v>
      </c>
      <c r="H94" s="108">
        <v>1</v>
      </c>
      <c r="I94" s="108">
        <v>1</v>
      </c>
      <c r="J94" s="140">
        <f>I94/H94</f>
        <v>1</v>
      </c>
      <c r="K94" s="122" t="s">
        <v>97</v>
      </c>
      <c r="L94" s="122" t="s">
        <v>97</v>
      </c>
      <c r="M94" s="122" t="s">
        <v>97</v>
      </c>
      <c r="N94" s="122" t="s">
        <v>97</v>
      </c>
      <c r="O94" s="122" t="s">
        <v>97</v>
      </c>
      <c r="P94" s="122" t="s">
        <v>97</v>
      </c>
      <c r="Q94" s="123"/>
    </row>
    <row r="95" spans="1:17" s="76" customFormat="1" ht="36" customHeight="1">
      <c r="A95" s="141"/>
      <c r="B95" s="130" t="s">
        <v>230</v>
      </c>
      <c r="C95" s="142"/>
      <c r="D95" s="142"/>
      <c r="E95" s="142"/>
      <c r="F95" s="188">
        <f>E93</f>
        <v>1</v>
      </c>
      <c r="H95" s="173"/>
      <c r="I95" s="173"/>
      <c r="J95" s="174"/>
      <c r="K95" s="142"/>
      <c r="L95" s="142"/>
      <c r="M95" s="142"/>
      <c r="N95" s="142"/>
      <c r="O95" s="142"/>
      <c r="P95" s="146"/>
      <c r="Q95" s="147"/>
    </row>
    <row r="96" spans="1:17" s="76" customFormat="1" ht="49.5" hidden="1" customHeight="1">
      <c r="A96" s="148"/>
      <c r="B96" s="130" t="s">
        <v>231</v>
      </c>
      <c r="C96" s="149"/>
      <c r="D96" s="149"/>
      <c r="E96" s="149"/>
      <c r="F96" s="150"/>
      <c r="G96" s="149"/>
      <c r="H96" s="149"/>
      <c r="I96" s="149"/>
      <c r="J96" s="149"/>
      <c r="K96" s="152"/>
      <c r="L96" s="152"/>
      <c r="M96" s="152"/>
      <c r="N96" s="152"/>
      <c r="O96" s="152"/>
      <c r="P96" s="154"/>
      <c r="Q96" s="147"/>
    </row>
    <row r="97" spans="1:17" s="76" customFormat="1" ht="36.75" hidden="1" customHeight="1">
      <c r="A97" s="148"/>
      <c r="B97" s="130" t="s">
        <v>232</v>
      </c>
      <c r="C97" s="185"/>
      <c r="D97" s="185"/>
      <c r="E97" s="185"/>
      <c r="F97" s="191"/>
      <c r="G97" s="185"/>
      <c r="H97" s="192"/>
      <c r="I97" s="192"/>
      <c r="J97" s="191"/>
      <c r="K97" s="185"/>
      <c r="L97" s="185"/>
      <c r="M97" s="185"/>
      <c r="N97" s="185"/>
      <c r="O97" s="185"/>
      <c r="P97" s="193"/>
      <c r="Q97" s="147"/>
    </row>
    <row r="98" spans="1:17" s="76" customFormat="1" ht="27" hidden="1" customHeight="1">
      <c r="A98" s="178"/>
      <c r="B98" s="179" t="s">
        <v>233</v>
      </c>
      <c r="C98" s="322"/>
      <c r="D98" s="322"/>
      <c r="E98" s="322"/>
      <c r="F98" s="322"/>
      <c r="G98" s="322"/>
      <c r="H98" s="322"/>
      <c r="I98" s="322"/>
      <c r="J98" s="322"/>
      <c r="K98" s="322"/>
      <c r="L98" s="322"/>
      <c r="M98" s="322"/>
      <c r="N98" s="322"/>
      <c r="O98" s="322"/>
      <c r="P98" s="322"/>
      <c r="Q98" s="147"/>
    </row>
    <row r="99" spans="1:17" s="72" customFormat="1" ht="27" customHeight="1">
      <c r="A99" s="158"/>
      <c r="B99" s="159" t="s">
        <v>234</v>
      </c>
      <c r="C99" s="162"/>
      <c r="D99" s="162"/>
      <c r="E99" s="162"/>
      <c r="F99" s="194"/>
      <c r="G99" s="155">
        <f>0.6*F88+0.4*F95</f>
        <v>1</v>
      </c>
      <c r="H99" s="162"/>
      <c r="I99" s="162"/>
      <c r="J99" s="162"/>
      <c r="K99" s="162"/>
      <c r="L99" s="162"/>
      <c r="M99" s="162"/>
      <c r="N99" s="162"/>
      <c r="O99" s="162"/>
      <c r="P99" s="162"/>
      <c r="Q99" s="163"/>
    </row>
    <row r="100" spans="1:17" s="72" customFormat="1" ht="40.5" customHeight="1">
      <c r="A100" s="164"/>
      <c r="B100" s="159" t="s">
        <v>207</v>
      </c>
      <c r="C100" s="162"/>
      <c r="D100" s="162"/>
      <c r="E100" s="162"/>
      <c r="F100" s="194"/>
      <c r="G100" s="162"/>
      <c r="H100" s="162"/>
      <c r="I100" s="162"/>
      <c r="J100" s="162"/>
      <c r="K100" s="165">
        <f>'Прилож12 378-П'!H129/'Прилож12 378-П'!E129</f>
        <v>7.0714336598397154E-2</v>
      </c>
      <c r="L100" s="165">
        <f>'Прилож12 378-П'!H131/'Прилож12 378-П'!E131</f>
        <v>7.0702409332073543E-2</v>
      </c>
      <c r="M100" s="165"/>
      <c r="N100" s="165">
        <f>'Прилож12 378-П'!H134/'Прилож12 378-П'!D134</f>
        <v>0</v>
      </c>
      <c r="O100" s="165"/>
      <c r="P100" s="167">
        <f>SUM(K100+L100+N100)/3</f>
        <v>4.7138915310156904E-2</v>
      </c>
      <c r="Q100" s="163"/>
    </row>
    <row r="101" spans="1:17" s="72" customFormat="1" ht="27" customHeight="1">
      <c r="A101" s="164"/>
      <c r="B101" s="159" t="s">
        <v>235</v>
      </c>
      <c r="C101" s="162"/>
      <c r="D101" s="162"/>
      <c r="E101" s="162"/>
      <c r="F101" s="194"/>
      <c r="G101" s="162"/>
      <c r="H101" s="155">
        <v>4</v>
      </c>
      <c r="I101" s="155">
        <v>4</v>
      </c>
      <c r="J101" s="155">
        <f>I101/H101</f>
        <v>1</v>
      </c>
      <c r="K101" s="162"/>
      <c r="L101" s="162"/>
      <c r="M101" s="162"/>
      <c r="N101" s="162"/>
      <c r="O101" s="162"/>
      <c r="P101" s="162"/>
      <c r="Q101" s="163"/>
    </row>
    <row r="102" spans="1:17" s="72" customFormat="1" ht="26.25" customHeight="1">
      <c r="A102" s="168"/>
      <c r="B102" s="169" t="s">
        <v>236</v>
      </c>
      <c r="C102" s="320">
        <f>(0.5*G99)+(0.3*P100)+(0.2*J101)</f>
        <v>0.71414167459304712</v>
      </c>
      <c r="D102" s="320"/>
      <c r="E102" s="320"/>
      <c r="F102" s="320"/>
      <c r="G102" s="320"/>
      <c r="H102" s="320"/>
      <c r="I102" s="320"/>
      <c r="J102" s="320"/>
      <c r="K102" s="320"/>
      <c r="L102" s="320"/>
      <c r="M102" s="320"/>
      <c r="N102" s="320"/>
      <c r="O102" s="320"/>
      <c r="P102" s="320"/>
      <c r="Q102" s="163"/>
    </row>
    <row r="103" spans="1:17" s="124" customFormat="1" ht="62.25" hidden="1" customHeight="1">
      <c r="A103" s="195"/>
      <c r="B103" s="130" t="s">
        <v>225</v>
      </c>
      <c r="C103" s="122" t="s">
        <v>97</v>
      </c>
      <c r="D103" s="122" t="s">
        <v>97</v>
      </c>
      <c r="E103" s="131" t="s">
        <v>97</v>
      </c>
      <c r="F103" s="131"/>
      <c r="G103" s="131" t="s">
        <v>97</v>
      </c>
      <c r="H103" s="131" t="s">
        <v>97</v>
      </c>
      <c r="I103" s="131" t="s">
        <v>97</v>
      </c>
      <c r="J103" s="131" t="s">
        <v>97</v>
      </c>
      <c r="K103" s="131" t="s">
        <v>97</v>
      </c>
      <c r="L103" s="131" t="s">
        <v>97</v>
      </c>
      <c r="M103" s="131" t="s">
        <v>97</v>
      </c>
      <c r="N103" s="131" t="s">
        <v>97</v>
      </c>
      <c r="O103" s="131" t="s">
        <v>97</v>
      </c>
      <c r="P103" s="131" t="s">
        <v>97</v>
      </c>
      <c r="Q103" s="123"/>
    </row>
    <row r="104" spans="1:17" s="124" customFormat="1" ht="15.75" customHeight="1">
      <c r="A104" s="311" t="s">
        <v>237</v>
      </c>
      <c r="B104" s="311"/>
      <c r="C104" s="311"/>
      <c r="D104" s="311"/>
      <c r="E104" s="311"/>
      <c r="F104" s="311"/>
      <c r="G104" s="311"/>
      <c r="H104" s="311"/>
      <c r="I104" s="311"/>
      <c r="J104" s="311"/>
      <c r="K104" s="311"/>
      <c r="L104" s="311"/>
      <c r="M104" s="311"/>
      <c r="N104" s="311"/>
      <c r="O104" s="311"/>
      <c r="P104" s="311"/>
      <c r="Q104" s="123"/>
    </row>
    <row r="105" spans="1:17" s="200" customFormat="1" ht="31.5" customHeight="1">
      <c r="A105" s="196"/>
      <c r="B105" s="325" t="s">
        <v>238</v>
      </c>
      <c r="C105" s="325"/>
      <c r="D105" s="325"/>
      <c r="E105" s="325"/>
      <c r="F105" s="325"/>
      <c r="G105" s="325"/>
      <c r="H105" s="197"/>
      <c r="I105" s="197"/>
      <c r="J105" s="197"/>
      <c r="K105" s="197"/>
      <c r="L105" s="197"/>
      <c r="M105" s="197"/>
      <c r="N105" s="197"/>
      <c r="O105" s="197"/>
      <c r="P105" s="198"/>
      <c r="Q105" s="199"/>
    </row>
    <row r="106" spans="1:17" s="200" customFormat="1" ht="33" customHeight="1">
      <c r="A106" s="323" t="s">
        <v>239</v>
      </c>
      <c r="B106" s="323"/>
      <c r="C106" s="323"/>
      <c r="D106" s="323"/>
      <c r="E106" s="323"/>
      <c r="F106" s="323"/>
      <c r="G106" s="323"/>
      <c r="H106" s="201"/>
      <c r="I106" s="201"/>
      <c r="J106" s="201"/>
      <c r="K106" s="201"/>
      <c r="L106" s="201"/>
      <c r="M106" s="201"/>
      <c r="N106" s="201"/>
      <c r="O106" s="201"/>
      <c r="P106" s="202"/>
      <c r="Q106" s="199"/>
    </row>
    <row r="107" spans="1:17" s="210" customFormat="1" ht="15" customHeight="1">
      <c r="A107" s="203"/>
      <c r="B107" s="204"/>
      <c r="C107" s="205">
        <v>24.3</v>
      </c>
      <c r="D107" s="205">
        <v>24.3</v>
      </c>
      <c r="E107" s="206">
        <v>1</v>
      </c>
      <c r="F107" s="207"/>
      <c r="G107" s="207"/>
      <c r="H107" s="207"/>
      <c r="I107" s="207"/>
      <c r="J107" s="207"/>
      <c r="K107" s="207"/>
      <c r="L107" s="207"/>
      <c r="M107" s="207"/>
      <c r="N107" s="207"/>
      <c r="O107" s="207"/>
      <c r="P107" s="208"/>
      <c r="Q107" s="209"/>
    </row>
    <row r="108" spans="1:17" s="200" customFormat="1" ht="31.5" customHeight="1">
      <c r="A108" s="211"/>
      <c r="B108" s="326" t="s">
        <v>240</v>
      </c>
      <c r="C108" s="326"/>
      <c r="D108" s="326"/>
      <c r="E108" s="326"/>
      <c r="F108" s="326"/>
      <c r="G108" s="326"/>
      <c r="H108" s="201"/>
      <c r="I108" s="201"/>
      <c r="J108" s="201"/>
      <c r="K108" s="201"/>
      <c r="L108" s="201"/>
      <c r="M108" s="201"/>
      <c r="N108" s="201"/>
      <c r="O108" s="201"/>
      <c r="P108" s="202"/>
      <c r="Q108" s="199"/>
    </row>
    <row r="109" spans="1:17" s="200" customFormat="1" ht="30.75" customHeight="1">
      <c r="A109" s="323" t="s">
        <v>241</v>
      </c>
      <c r="B109" s="323"/>
      <c r="C109" s="323"/>
      <c r="D109" s="323"/>
      <c r="E109" s="323"/>
      <c r="F109" s="323"/>
      <c r="G109" s="323"/>
      <c r="H109" s="201"/>
      <c r="I109" s="201"/>
      <c r="J109" s="201"/>
      <c r="K109" s="201"/>
      <c r="L109" s="201"/>
      <c r="M109" s="201"/>
      <c r="N109" s="201"/>
      <c r="O109" s="201"/>
      <c r="P109" s="202"/>
      <c r="Q109" s="199"/>
    </row>
    <row r="110" spans="1:17" s="210" customFormat="1" ht="15.75">
      <c r="A110" s="203"/>
      <c r="B110" s="207"/>
      <c r="C110" s="205">
        <v>75.3</v>
      </c>
      <c r="D110" s="212">
        <v>79.2</v>
      </c>
      <c r="E110" s="206">
        <v>1</v>
      </c>
      <c r="F110" s="207"/>
      <c r="G110" s="207"/>
      <c r="H110" s="207"/>
      <c r="I110" s="207"/>
      <c r="J110" s="207"/>
      <c r="K110" s="207"/>
      <c r="L110" s="207"/>
      <c r="M110" s="207"/>
      <c r="N110" s="207"/>
      <c r="O110" s="207"/>
      <c r="P110" s="208"/>
      <c r="Q110" s="209"/>
    </row>
    <row r="111" spans="1:17" s="200" customFormat="1" ht="31.5" customHeight="1">
      <c r="A111" s="211"/>
      <c r="B111" s="326" t="s">
        <v>242</v>
      </c>
      <c r="C111" s="326"/>
      <c r="D111" s="326"/>
      <c r="E111" s="326"/>
      <c r="F111" s="326"/>
      <c r="G111" s="326"/>
      <c r="H111" s="201"/>
      <c r="I111" s="201"/>
      <c r="J111" s="201"/>
      <c r="K111" s="201"/>
      <c r="L111" s="201"/>
      <c r="M111" s="201"/>
      <c r="N111" s="201"/>
      <c r="O111" s="201"/>
      <c r="P111" s="202"/>
      <c r="Q111" s="199"/>
    </row>
    <row r="112" spans="1:17" s="200" customFormat="1" ht="33" customHeight="1">
      <c r="A112" s="323" t="s">
        <v>243</v>
      </c>
      <c r="B112" s="323"/>
      <c r="C112" s="323"/>
      <c r="D112" s="323"/>
      <c r="E112" s="323"/>
      <c r="F112" s="323"/>
      <c r="G112" s="323"/>
      <c r="H112" s="201"/>
      <c r="I112" s="201"/>
      <c r="J112" s="201"/>
      <c r="K112" s="201"/>
      <c r="L112" s="201"/>
      <c r="M112" s="201"/>
      <c r="N112" s="201"/>
      <c r="O112" s="201"/>
      <c r="P112" s="202"/>
      <c r="Q112" s="199"/>
    </row>
    <row r="113" spans="1:17" s="210" customFormat="1" ht="18" customHeight="1">
      <c r="A113" s="203"/>
      <c r="B113" s="207"/>
      <c r="C113" s="212">
        <v>22.9</v>
      </c>
      <c r="D113" s="212">
        <v>22.9</v>
      </c>
      <c r="E113" s="206">
        <f>D113/C113</f>
        <v>1</v>
      </c>
      <c r="F113" s="207"/>
      <c r="G113" s="207"/>
      <c r="H113" s="207"/>
      <c r="I113" s="207"/>
      <c r="J113" s="207"/>
      <c r="K113" s="207"/>
      <c r="L113" s="207"/>
      <c r="M113" s="207"/>
      <c r="N113" s="207"/>
      <c r="O113" s="207"/>
      <c r="P113" s="208"/>
      <c r="Q113" s="209"/>
    </row>
    <row r="114" spans="1:17" s="124" customFormat="1" ht="24.75" customHeight="1">
      <c r="A114" s="164"/>
      <c r="B114" s="213" t="s">
        <v>244</v>
      </c>
      <c r="C114" s="201"/>
      <c r="D114" s="201"/>
      <c r="E114" s="201"/>
      <c r="G114" s="177">
        <f>(E107+E110+E113)/3</f>
        <v>1</v>
      </c>
      <c r="H114" s="214"/>
      <c r="I114" s="214"/>
      <c r="J114" s="214"/>
      <c r="K114" s="214"/>
      <c r="L114" s="214"/>
      <c r="M114" s="214"/>
      <c r="N114" s="214"/>
      <c r="O114" s="214"/>
      <c r="P114" s="215"/>
      <c r="Q114" s="123"/>
    </row>
    <row r="115" spans="1:17" s="124" customFormat="1" ht="42" customHeight="1">
      <c r="A115" s="164"/>
      <c r="B115" s="213" t="s">
        <v>245</v>
      </c>
      <c r="C115" s="201"/>
      <c r="D115" s="201"/>
      <c r="E115" s="201"/>
      <c r="F115" s="214"/>
      <c r="G115" s="216">
        <f>(G30+G99+G55)/3</f>
        <v>0.76666666666666661</v>
      </c>
      <c r="H115" s="214"/>
      <c r="I115" s="214"/>
      <c r="J115" s="214"/>
      <c r="K115" s="214"/>
      <c r="L115" s="214"/>
      <c r="M115" s="214"/>
      <c r="N115" s="214"/>
      <c r="O115" s="214"/>
      <c r="P115" s="215"/>
      <c r="Q115" s="123"/>
    </row>
    <row r="116" spans="1:17" s="124" customFormat="1" ht="39" customHeight="1">
      <c r="A116" s="164"/>
      <c r="B116" s="213" t="s">
        <v>246</v>
      </c>
      <c r="C116" s="201"/>
      <c r="D116" s="201"/>
      <c r="E116" s="201"/>
      <c r="F116" s="214"/>
      <c r="G116" s="214"/>
      <c r="H116" s="214"/>
      <c r="I116" s="214"/>
      <c r="J116" s="214"/>
      <c r="K116" s="177">
        <f>'Прилож12 378-П'!H129/'Прилож12 378-П'!E129</f>
        <v>7.0714336598397154E-2</v>
      </c>
      <c r="L116" s="177">
        <f>'Прилож12 378-П'!H131/'Прилож12 378-П'!E131</f>
        <v>7.0702409332073543E-2</v>
      </c>
      <c r="M116" s="177"/>
      <c r="N116" s="177">
        <f>'Прилож12 378-П'!H134/'Прилож12 378-П'!D134</f>
        <v>0</v>
      </c>
      <c r="O116" s="217"/>
      <c r="P116" s="218">
        <f>(K116+L116+N116)/3</f>
        <v>4.7138915310156904E-2</v>
      </c>
      <c r="Q116" s="123"/>
    </row>
    <row r="117" spans="1:17" s="124" customFormat="1" ht="26.25" customHeight="1">
      <c r="A117" s="164"/>
      <c r="B117" s="213" t="s">
        <v>247</v>
      </c>
      <c r="C117" s="201"/>
      <c r="D117" s="201"/>
      <c r="E117" s="201"/>
      <c r="F117" s="214"/>
      <c r="G117" s="214"/>
      <c r="H117" s="177">
        <f>H32+H57+H101</f>
        <v>8</v>
      </c>
      <c r="I117" s="177">
        <f>I32+I57+I101</f>
        <v>7</v>
      </c>
      <c r="J117" s="216">
        <f>(J32+J57+J101)/3</f>
        <v>0.83333333333333337</v>
      </c>
      <c r="K117" s="214"/>
      <c r="L117" s="214"/>
      <c r="M117" s="214"/>
      <c r="N117" s="214"/>
      <c r="O117" s="214"/>
      <c r="P117" s="215"/>
      <c r="Q117" s="123"/>
    </row>
    <row r="118" spans="1:17" s="124" customFormat="1" ht="30" customHeight="1">
      <c r="A118" s="168"/>
      <c r="B118" s="219" t="s">
        <v>248</v>
      </c>
      <c r="C118" s="324">
        <f>(0.3*G114)+(0.3*G115)+(0.2*P116)+(0.2*J117)</f>
        <v>0.70609444972869806</v>
      </c>
      <c r="D118" s="324"/>
      <c r="E118" s="324"/>
      <c r="F118" s="324"/>
      <c r="G118" s="324"/>
      <c r="H118" s="324"/>
      <c r="I118" s="324"/>
      <c r="J118" s="324"/>
      <c r="K118" s="324"/>
      <c r="L118" s="324"/>
      <c r="M118" s="324"/>
      <c r="N118" s="324"/>
      <c r="O118" s="324"/>
      <c r="P118" s="324"/>
      <c r="Q118" s="220"/>
    </row>
  </sheetData>
  <mergeCells count="51">
    <mergeCell ref="A112:G112"/>
    <mergeCell ref="C118:P118"/>
    <mergeCell ref="B105:G105"/>
    <mergeCell ref="A106:G106"/>
    <mergeCell ref="B108:G108"/>
    <mergeCell ref="A109:G109"/>
    <mergeCell ref="B111:G111"/>
    <mergeCell ref="A89:P89"/>
    <mergeCell ref="B90:P90"/>
    <mergeCell ref="C98:P98"/>
    <mergeCell ref="C102:P102"/>
    <mergeCell ref="A104:P104"/>
    <mergeCell ref="B70:P70"/>
    <mergeCell ref="B71:P71"/>
    <mergeCell ref="B80:P80"/>
    <mergeCell ref="C86:P86"/>
    <mergeCell ref="B87:P87"/>
    <mergeCell ref="C58:P58"/>
    <mergeCell ref="B59:Q59"/>
    <mergeCell ref="A60:P60"/>
    <mergeCell ref="B61:P61"/>
    <mergeCell ref="B62:P62"/>
    <mergeCell ref="A35:P35"/>
    <mergeCell ref="B36:P36"/>
    <mergeCell ref="B37:P37"/>
    <mergeCell ref="B46:P46"/>
    <mergeCell ref="C54:P54"/>
    <mergeCell ref="B15:G15"/>
    <mergeCell ref="B21:P21"/>
    <mergeCell ref="C29:P29"/>
    <mergeCell ref="C33:P33"/>
    <mergeCell ref="B34:P34"/>
    <mergeCell ref="A8:P8"/>
    <mergeCell ref="B9:Q9"/>
    <mergeCell ref="A10:P10"/>
    <mergeCell ref="B11:Q11"/>
    <mergeCell ref="B12:P12"/>
    <mergeCell ref="A1:P1"/>
    <mergeCell ref="A2:P2"/>
    <mergeCell ref="A4:A6"/>
    <mergeCell ref="B4:B6"/>
    <mergeCell ref="C4:G4"/>
    <mergeCell ref="H4:J4"/>
    <mergeCell ref="K4:P4"/>
    <mergeCell ref="C5:D5"/>
    <mergeCell ref="E5:E6"/>
    <mergeCell ref="F5:F6"/>
    <mergeCell ref="G5:G6"/>
    <mergeCell ref="H5:I5"/>
    <mergeCell ref="J5:J6"/>
    <mergeCell ref="P5:P6"/>
  </mergeCells>
  <pageMargins left="0.31527777777777799" right="0.118055555555556" top="0.31527777777777799" bottom="0.43333333333333302" header="0.51180555555555496" footer="0.51180555555555496"/>
  <pageSetup paperSize="9" scale="72"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sheetPr>
    <tabColor rgb="FF632523"/>
  </sheetPr>
  <dimension ref="A1:AMJ43"/>
  <sheetViews>
    <sheetView zoomScale="80" zoomScaleNormal="80" workbookViewId="0">
      <pane ySplit="6" topLeftCell="A29" activePane="bottomLeft" state="frozen"/>
      <selection activeCell="B1" sqref="B1"/>
      <selection pane="bottomLeft" sqref="A1:H3"/>
    </sheetView>
  </sheetViews>
  <sheetFormatPr defaultColWidth="9.140625" defaultRowHeight="15"/>
  <cols>
    <col min="1" max="1" width="5.140625" style="221" hidden="1" customWidth="1"/>
    <col min="2" max="2" width="55.85546875" style="221" customWidth="1"/>
    <col min="3" max="3" width="11.42578125" style="221" customWidth="1"/>
    <col min="4" max="4" width="13.85546875" style="221" customWidth="1"/>
    <col min="5" max="5" width="17" style="221" customWidth="1"/>
    <col min="6" max="6" width="18.140625" style="221" customWidth="1"/>
    <col min="7" max="7" width="15.7109375" style="221" customWidth="1"/>
    <col min="8" max="8" width="43.85546875" style="221" customWidth="1"/>
    <col min="9" max="1024" width="9.140625" style="221"/>
  </cols>
  <sheetData>
    <row r="1" spans="1:15" ht="15.75" customHeight="1">
      <c r="A1" s="285" t="s">
        <v>292</v>
      </c>
      <c r="B1" s="285"/>
      <c r="C1" s="285"/>
      <c r="D1" s="285"/>
      <c r="E1" s="285"/>
      <c r="F1" s="285"/>
      <c r="G1" s="285"/>
      <c r="H1" s="285"/>
    </row>
    <row r="2" spans="1:15" ht="15.75" customHeight="1">
      <c r="A2" s="285"/>
      <c r="B2" s="285"/>
      <c r="C2" s="285"/>
      <c r="D2" s="285"/>
      <c r="E2" s="285"/>
      <c r="F2" s="285"/>
      <c r="G2" s="285"/>
      <c r="H2" s="285"/>
    </row>
    <row r="3" spans="1:15" ht="15.75" customHeight="1">
      <c r="A3" s="285"/>
      <c r="B3" s="285"/>
      <c r="C3" s="285"/>
      <c r="D3" s="285"/>
      <c r="E3" s="285"/>
      <c r="F3" s="285"/>
      <c r="G3" s="285"/>
      <c r="H3" s="285"/>
    </row>
    <row r="4" spans="1:15">
      <c r="B4" s="285"/>
      <c r="C4" s="285"/>
      <c r="D4" s="285"/>
      <c r="E4" s="285"/>
      <c r="F4" s="285"/>
      <c r="G4" s="285"/>
      <c r="H4" s="285"/>
    </row>
    <row r="5" spans="1:15" ht="32.25" customHeight="1">
      <c r="A5" s="327" t="s">
        <v>249</v>
      </c>
      <c r="B5" s="327" t="s">
        <v>250</v>
      </c>
      <c r="C5" s="327" t="s">
        <v>251</v>
      </c>
      <c r="D5" s="327" t="s">
        <v>252</v>
      </c>
      <c r="E5" s="327"/>
      <c r="F5" s="327"/>
      <c r="G5" s="327"/>
      <c r="H5" s="327" t="s">
        <v>253</v>
      </c>
    </row>
    <row r="6" spans="1:15" ht="71.25" customHeight="1">
      <c r="A6" s="327"/>
      <c r="B6" s="327"/>
      <c r="C6" s="327"/>
      <c r="D6" s="222" t="s">
        <v>254</v>
      </c>
      <c r="E6" s="222" t="s">
        <v>255</v>
      </c>
      <c r="F6" s="222" t="s">
        <v>256</v>
      </c>
      <c r="G6" s="222" t="s">
        <v>257</v>
      </c>
      <c r="H6" s="327"/>
    </row>
    <row r="7" spans="1:15" ht="20.25" hidden="1" customHeight="1">
      <c r="A7" s="327" t="s">
        <v>95</v>
      </c>
      <c r="B7" s="327"/>
      <c r="C7" s="327"/>
      <c r="D7" s="327"/>
      <c r="E7" s="327"/>
      <c r="F7" s="327"/>
      <c r="G7" s="327"/>
      <c r="H7" s="327"/>
    </row>
    <row r="8" spans="1:15" s="225" customFormat="1" ht="36" hidden="1" customHeight="1">
      <c r="A8" s="90">
        <v>1</v>
      </c>
      <c r="B8" s="190" t="s">
        <v>258</v>
      </c>
      <c r="C8" s="223" t="s">
        <v>259</v>
      </c>
      <c r="D8" s="222">
        <v>24.3</v>
      </c>
      <c r="E8" s="47">
        <v>24.3</v>
      </c>
      <c r="F8" s="47">
        <v>24.3</v>
      </c>
      <c r="G8" s="224">
        <f>F8/E8*100</f>
        <v>100</v>
      </c>
      <c r="H8" s="328" t="s">
        <v>260</v>
      </c>
    </row>
    <row r="9" spans="1:15" s="225" customFormat="1" ht="48" hidden="1" customHeight="1">
      <c r="A9" s="90">
        <v>2</v>
      </c>
      <c r="B9" s="190" t="s">
        <v>261</v>
      </c>
      <c r="C9" s="223" t="s">
        <v>259</v>
      </c>
      <c r="D9" s="222">
        <v>75.3</v>
      </c>
      <c r="E9" s="47">
        <v>75.5</v>
      </c>
      <c r="F9" s="47">
        <v>79.2</v>
      </c>
      <c r="G9" s="224">
        <v>100</v>
      </c>
      <c r="H9" s="328"/>
    </row>
    <row r="10" spans="1:15" s="225" customFormat="1" ht="47.25" hidden="1" customHeight="1">
      <c r="A10" s="90">
        <v>3</v>
      </c>
      <c r="B10" s="190" t="s">
        <v>262</v>
      </c>
      <c r="C10" s="223" t="s">
        <v>259</v>
      </c>
      <c r="D10" s="222">
        <v>22.8</v>
      </c>
      <c r="E10" s="47">
        <v>23</v>
      </c>
      <c r="F10" s="47">
        <v>22.9</v>
      </c>
      <c r="G10" s="224">
        <f>F10/E10*100</f>
        <v>99.565217391304344</v>
      </c>
      <c r="H10" s="328"/>
    </row>
    <row r="11" spans="1:15" ht="20.25" customHeight="1">
      <c r="A11" s="289" t="s">
        <v>100</v>
      </c>
      <c r="B11" s="289"/>
      <c r="C11" s="289"/>
      <c r="D11" s="289"/>
      <c r="E11" s="289"/>
      <c r="F11" s="289"/>
      <c r="G11" s="289"/>
      <c r="H11" s="289"/>
    </row>
    <row r="12" spans="1:15" ht="15.75" customHeight="1">
      <c r="A12" s="289" t="s">
        <v>263</v>
      </c>
      <c r="B12" s="289"/>
      <c r="C12" s="289"/>
      <c r="D12" s="289"/>
      <c r="E12" s="289"/>
      <c r="F12" s="289"/>
      <c r="G12" s="289"/>
      <c r="H12" s="289"/>
    </row>
    <row r="13" spans="1:15" ht="23.25" hidden="1" customHeight="1">
      <c r="A13" s="287" t="s">
        <v>129</v>
      </c>
      <c r="B13" s="287"/>
      <c r="C13" s="287"/>
      <c r="D13" s="287"/>
      <c r="E13" s="287"/>
      <c r="F13" s="287"/>
      <c r="G13" s="287"/>
      <c r="H13" s="287"/>
    </row>
    <row r="14" spans="1:15" ht="40.5" hidden="1" customHeight="1">
      <c r="A14" s="286" t="s">
        <v>103</v>
      </c>
      <c r="B14" s="286"/>
      <c r="C14" s="286"/>
      <c r="D14" s="286"/>
      <c r="E14" s="286"/>
      <c r="F14" s="286"/>
      <c r="G14" s="286"/>
      <c r="H14" s="286"/>
      <c r="I14" s="226"/>
      <c r="J14" s="226"/>
      <c r="K14" s="226"/>
      <c r="L14" s="226"/>
      <c r="M14" s="226"/>
      <c r="N14" s="226"/>
      <c r="O14" s="226"/>
    </row>
    <row r="15" spans="1:15" ht="99" customHeight="1">
      <c r="A15" s="223">
        <v>1</v>
      </c>
      <c r="B15" s="190" t="s">
        <v>264</v>
      </c>
      <c r="C15" s="223" t="s">
        <v>265</v>
      </c>
      <c r="D15" s="242">
        <v>135</v>
      </c>
      <c r="E15" s="47">
        <f>'прилож13 378-П'!C10</f>
        <v>1150.8</v>
      </c>
      <c r="F15" s="47">
        <f>'прилож13 378-П'!D10</f>
        <v>0</v>
      </c>
      <c r="G15" s="227">
        <v>100</v>
      </c>
      <c r="H15" s="329"/>
    </row>
    <row r="16" spans="1:15" ht="100.5" hidden="1" customHeight="1">
      <c r="A16" s="223">
        <v>2</v>
      </c>
      <c r="B16" s="190" t="s">
        <v>266</v>
      </c>
      <c r="C16" s="223" t="s">
        <v>267</v>
      </c>
      <c r="D16" s="223">
        <v>10</v>
      </c>
      <c r="E16" s="94"/>
      <c r="F16" s="94"/>
      <c r="G16" s="224"/>
      <c r="H16" s="329"/>
    </row>
    <row r="17" spans="1:15" ht="171" customHeight="1">
      <c r="A17" s="223">
        <v>3</v>
      </c>
      <c r="B17" s="190" t="s">
        <v>268</v>
      </c>
      <c r="C17" s="223" t="s">
        <v>269</v>
      </c>
      <c r="D17" s="223">
        <v>10</v>
      </c>
      <c r="E17" s="94">
        <f>'прилож13 378-П'!C14</f>
        <v>18</v>
      </c>
      <c r="F17" s="94">
        <f>'прилож13 378-П'!D14</f>
        <v>0</v>
      </c>
      <c r="G17" s="224">
        <f>F17/E17*100</f>
        <v>0</v>
      </c>
      <c r="H17" s="329"/>
    </row>
    <row r="18" spans="1:15" ht="15" hidden="1" customHeight="1">
      <c r="A18" s="286" t="s">
        <v>104</v>
      </c>
      <c r="B18" s="286"/>
      <c r="C18" s="286"/>
      <c r="D18" s="286"/>
      <c r="E18" s="286"/>
      <c r="F18" s="286"/>
      <c r="G18" s="286"/>
      <c r="H18" s="286"/>
      <c r="I18" s="226"/>
      <c r="J18" s="226"/>
      <c r="K18" s="226"/>
      <c r="L18" s="226"/>
      <c r="M18" s="226"/>
      <c r="N18" s="226"/>
      <c r="O18" s="226"/>
    </row>
    <row r="19" spans="1:15" ht="84.75" customHeight="1">
      <c r="A19" s="223">
        <v>4</v>
      </c>
      <c r="B19" s="190" t="s">
        <v>270</v>
      </c>
      <c r="C19" s="223" t="s">
        <v>267</v>
      </c>
      <c r="D19" s="223">
        <v>1</v>
      </c>
      <c r="E19" s="94">
        <f>'прилож13 378-П'!C16</f>
        <v>1</v>
      </c>
      <c r="F19" s="94">
        <f>'прилож13 378-П'!D16</f>
        <v>0</v>
      </c>
      <c r="G19" s="224">
        <f>F19/E19*100</f>
        <v>0</v>
      </c>
      <c r="H19" s="228"/>
    </row>
    <row r="20" spans="1:15" ht="18.75" customHeight="1">
      <c r="A20" s="287" t="s">
        <v>105</v>
      </c>
      <c r="B20" s="287"/>
      <c r="C20" s="287"/>
      <c r="D20" s="287"/>
      <c r="E20" s="287"/>
      <c r="F20" s="287"/>
      <c r="G20" s="287"/>
      <c r="H20" s="287"/>
    </row>
    <row r="21" spans="1:15" ht="18.75" customHeight="1">
      <c r="A21" s="289" t="s">
        <v>35</v>
      </c>
      <c r="B21" s="289"/>
      <c r="C21" s="289"/>
      <c r="D21" s="289"/>
      <c r="E21" s="289"/>
      <c r="F21" s="289"/>
      <c r="G21" s="289"/>
      <c r="H21" s="289"/>
    </row>
    <row r="22" spans="1:15" ht="20.25" hidden="1" customHeight="1">
      <c r="A22" s="330" t="s">
        <v>106</v>
      </c>
      <c r="B22" s="330"/>
      <c r="C22" s="330"/>
      <c r="D22" s="330"/>
      <c r="E22" s="330"/>
      <c r="F22" s="330"/>
      <c r="G22" s="330"/>
      <c r="H22" s="330"/>
    </row>
    <row r="23" spans="1:15" s="72" customFormat="1" ht="27" hidden="1" customHeight="1">
      <c r="A23" s="286" t="s">
        <v>107</v>
      </c>
      <c r="B23" s="286"/>
      <c r="C23" s="286"/>
      <c r="D23" s="286"/>
      <c r="E23" s="286"/>
      <c r="F23" s="286"/>
      <c r="G23" s="286"/>
      <c r="H23" s="286"/>
      <c r="I23" s="229"/>
    </row>
    <row r="24" spans="1:15" s="72" customFormat="1" ht="31.5" customHeight="1">
      <c r="A24" s="230">
        <v>5</v>
      </c>
      <c r="B24" s="231" t="s">
        <v>271</v>
      </c>
      <c r="C24" s="230" t="s">
        <v>259</v>
      </c>
      <c r="D24" s="230">
        <v>48.2</v>
      </c>
      <c r="E24" s="60">
        <f>'прилож13 378-П'!C21</f>
        <v>48.4</v>
      </c>
      <c r="F24" s="60">
        <f>'прилож13 378-П'!D21</f>
        <v>69.3</v>
      </c>
      <c r="G24" s="224">
        <f>'прилож13 378-П'!H20</f>
        <v>100</v>
      </c>
      <c r="H24" s="331" t="str">
        <f>'прилож13 378-П'!I20</f>
        <v xml:space="preserve">По сведениям Саратовстата за 2021 год </v>
      </c>
      <c r="I24" s="229"/>
    </row>
    <row r="25" spans="1:15" s="72" customFormat="1" ht="30">
      <c r="A25" s="230">
        <v>6</v>
      </c>
      <c r="B25" s="231" t="s">
        <v>272</v>
      </c>
      <c r="C25" s="230" t="s">
        <v>259</v>
      </c>
      <c r="D25" s="18">
        <v>8.6999999999999993</v>
      </c>
      <c r="E25" s="232">
        <f>'прилож13 378-П'!C23</f>
        <v>8.66</v>
      </c>
      <c r="F25" s="60">
        <f>'прилож13 378-П'!D23</f>
        <v>6.9</v>
      </c>
      <c r="G25" s="224">
        <f>'прилож13 378-П'!H22</f>
        <v>100</v>
      </c>
      <c r="H25" s="331"/>
      <c r="I25" s="229"/>
    </row>
    <row r="26" spans="1:15" ht="75">
      <c r="A26" s="230">
        <v>7</v>
      </c>
      <c r="B26" s="231" t="s">
        <v>273</v>
      </c>
      <c r="C26" s="230" t="s">
        <v>274</v>
      </c>
      <c r="D26" s="230">
        <v>1</v>
      </c>
      <c r="E26" s="224">
        <f>'прилож13 378-П'!C25</f>
        <v>3</v>
      </c>
      <c r="F26" s="224">
        <f>'прилож13 378-П'!D25</f>
        <v>0</v>
      </c>
      <c r="G26" s="224">
        <f>F26/E26*100</f>
        <v>0</v>
      </c>
      <c r="H26" s="228"/>
    </row>
    <row r="27" spans="1:15" ht="30.75" hidden="1" customHeight="1">
      <c r="A27" s="286" t="s">
        <v>108</v>
      </c>
      <c r="B27" s="286"/>
      <c r="C27" s="286"/>
      <c r="D27" s="286"/>
      <c r="E27" s="286"/>
      <c r="F27" s="286"/>
      <c r="G27" s="286"/>
      <c r="H27" s="286"/>
    </row>
    <row r="28" spans="1:15" ht="105.75" customHeight="1">
      <c r="A28" s="223">
        <v>8</v>
      </c>
      <c r="B28" s="190" t="s">
        <v>275</v>
      </c>
      <c r="C28" s="223" t="s">
        <v>274</v>
      </c>
      <c r="D28" s="223">
        <v>137</v>
      </c>
      <c r="E28" s="94">
        <f>'прилож13 378-П'!C27</f>
        <v>137</v>
      </c>
      <c r="F28" s="94">
        <f>'прилож13 378-П'!D27</f>
        <v>0</v>
      </c>
      <c r="G28" s="224">
        <f>F28/E28*100</f>
        <v>0</v>
      </c>
      <c r="H28" s="228"/>
    </row>
    <row r="29" spans="1:15" ht="18" customHeight="1">
      <c r="A29" s="287" t="s">
        <v>109</v>
      </c>
      <c r="B29" s="287"/>
      <c r="C29" s="287"/>
      <c r="D29" s="287"/>
      <c r="E29" s="287"/>
      <c r="F29" s="287"/>
      <c r="G29" s="287"/>
      <c r="H29" s="287"/>
    </row>
    <row r="30" spans="1:15" ht="18" customHeight="1">
      <c r="A30" s="287" t="s">
        <v>35</v>
      </c>
      <c r="B30" s="287"/>
      <c r="C30" s="287"/>
      <c r="D30" s="287"/>
      <c r="E30" s="287"/>
      <c r="F30" s="287"/>
      <c r="G30" s="287"/>
      <c r="H30" s="287"/>
    </row>
    <row r="31" spans="1:15" ht="21.75" hidden="1" customHeight="1">
      <c r="A31" s="287" t="s">
        <v>110</v>
      </c>
      <c r="B31" s="287"/>
      <c r="C31" s="287"/>
      <c r="D31" s="287"/>
      <c r="E31" s="287"/>
      <c r="F31" s="287"/>
      <c r="G31" s="287"/>
      <c r="H31" s="287"/>
    </row>
    <row r="32" spans="1:15" ht="23.25" hidden="1" customHeight="1">
      <c r="A32" s="286" t="s">
        <v>111</v>
      </c>
      <c r="B32" s="286"/>
      <c r="C32" s="286"/>
      <c r="D32" s="286"/>
      <c r="E32" s="286"/>
      <c r="F32" s="286"/>
      <c r="G32" s="286"/>
      <c r="H32" s="286"/>
    </row>
    <row r="33" spans="1:8" ht="69" hidden="1" customHeight="1">
      <c r="A33" s="223">
        <v>9</v>
      </c>
      <c r="B33" s="190" t="s">
        <v>276</v>
      </c>
      <c r="C33" s="223" t="s">
        <v>277</v>
      </c>
      <c r="D33" s="223">
        <v>14.6</v>
      </c>
      <c r="E33" s="101">
        <f>'прилож13 378-П'!C32</f>
        <v>20.78</v>
      </c>
      <c r="F33" s="101">
        <f>'прилож13 378-П'!D32</f>
        <v>20.78</v>
      </c>
      <c r="G33" s="94">
        <f>F33/E33*100</f>
        <v>100</v>
      </c>
      <c r="H33" s="228"/>
    </row>
    <row r="34" spans="1:8" ht="15" hidden="1" customHeight="1">
      <c r="A34" s="287" t="s">
        <v>112</v>
      </c>
      <c r="B34" s="287"/>
      <c r="C34" s="287"/>
      <c r="D34" s="287"/>
      <c r="E34" s="287"/>
      <c r="F34" s="287"/>
      <c r="G34" s="287"/>
      <c r="H34" s="287"/>
    </row>
    <row r="35" spans="1:8" ht="15" hidden="1" customHeight="1">
      <c r="A35" s="286" t="s">
        <v>113</v>
      </c>
      <c r="B35" s="286"/>
      <c r="C35" s="286"/>
      <c r="D35" s="286"/>
      <c r="E35" s="286"/>
      <c r="F35" s="286"/>
      <c r="G35" s="286"/>
      <c r="H35" s="286"/>
    </row>
    <row r="36" spans="1:8" ht="96.75" customHeight="1">
      <c r="A36" s="223">
        <v>10</v>
      </c>
      <c r="B36" s="190" t="s">
        <v>278</v>
      </c>
      <c r="C36" s="223" t="s">
        <v>267</v>
      </c>
      <c r="D36" s="223">
        <v>58</v>
      </c>
      <c r="E36" s="98">
        <v>26</v>
      </c>
      <c r="F36" s="98"/>
      <c r="G36" s="98">
        <f>F36/E36*100</f>
        <v>0</v>
      </c>
      <c r="H36" s="233"/>
    </row>
    <row r="37" spans="1:8" ht="23.25" hidden="1" customHeight="1">
      <c r="A37" s="287" t="s">
        <v>148</v>
      </c>
      <c r="B37" s="287"/>
      <c r="C37" s="287"/>
      <c r="D37" s="287"/>
      <c r="E37" s="287"/>
      <c r="F37" s="287"/>
      <c r="G37" s="287"/>
      <c r="H37" s="287"/>
    </row>
    <row r="38" spans="1:8" ht="26.25" customHeight="1">
      <c r="A38" s="286" t="s">
        <v>117</v>
      </c>
      <c r="B38" s="286"/>
      <c r="C38" s="286"/>
      <c r="D38" s="286"/>
      <c r="E38" s="286"/>
      <c r="F38" s="286"/>
      <c r="G38" s="286"/>
      <c r="H38" s="286"/>
    </row>
    <row r="39" spans="1:8" ht="102" customHeight="1">
      <c r="A39" s="223">
        <v>11</v>
      </c>
      <c r="B39" s="190" t="s">
        <v>279</v>
      </c>
      <c r="C39" s="223" t="s">
        <v>277</v>
      </c>
      <c r="D39" s="223" t="s">
        <v>79</v>
      </c>
      <c r="E39" s="47">
        <f>'прилож13 378-П'!C40</f>
        <v>2.2000000000000002</v>
      </c>
      <c r="F39" s="47">
        <f>'прилож13 378-П'!D40</f>
        <v>0</v>
      </c>
      <c r="G39" s="94"/>
      <c r="H39" s="228">
        <f>'прилож13 378-П'!I39:I40</f>
        <v>0</v>
      </c>
    </row>
    <row r="40" spans="1:8" ht="42" hidden="1" customHeight="1">
      <c r="A40" s="234"/>
      <c r="B40" s="190" t="s">
        <v>280</v>
      </c>
      <c r="C40" s="223" t="s">
        <v>281</v>
      </c>
      <c r="D40" s="223" t="s">
        <v>79</v>
      </c>
      <c r="E40" s="223" t="s">
        <v>79</v>
      </c>
      <c r="F40" s="223" t="s">
        <v>79</v>
      </c>
      <c r="G40" s="223" t="s">
        <v>79</v>
      </c>
      <c r="H40" s="223" t="s">
        <v>79</v>
      </c>
    </row>
    <row r="41" spans="1:8" ht="15" hidden="1" customHeight="1">
      <c r="A41" s="332" t="s">
        <v>60</v>
      </c>
      <c r="B41" s="332"/>
      <c r="C41" s="332"/>
      <c r="D41" s="332"/>
      <c r="E41" s="332"/>
      <c r="F41" s="332"/>
      <c r="G41" s="332"/>
      <c r="H41" s="332"/>
    </row>
    <row r="42" spans="1:8" ht="51.75" hidden="1" customHeight="1">
      <c r="A42" s="223">
        <v>12</v>
      </c>
      <c r="B42" s="190" t="s">
        <v>282</v>
      </c>
      <c r="C42" s="223" t="s">
        <v>267</v>
      </c>
      <c r="D42" s="223" t="s">
        <v>79</v>
      </c>
      <c r="E42" s="98">
        <f>'прилож13 378-П'!C43</f>
        <v>5</v>
      </c>
      <c r="F42" s="301">
        <f>'прилож13 378-П'!D43</f>
        <v>5</v>
      </c>
      <c r="G42" s="301">
        <f>F42/E42*100</f>
        <v>100</v>
      </c>
      <c r="H42" s="228"/>
    </row>
    <row r="43" spans="1:8" ht="45.75" hidden="1" customHeight="1">
      <c r="B43" s="190" t="str">
        <f>'прилож13 378-П'!A44</f>
        <v>3.5.1 "Реализация проектов комплексного развития сельских территорий ведомственного проекта «Современный облик сельских территорий» за счет средств резервного фонда Правительства Российской Федерации"</v>
      </c>
      <c r="C43" s="223" t="s">
        <v>267</v>
      </c>
      <c r="D43" s="223" t="s">
        <v>79</v>
      </c>
      <c r="E43" s="224"/>
      <c r="F43" s="301"/>
      <c r="G43" s="301"/>
      <c r="H43" s="228">
        <f>'прилож13 378-П'!I44</f>
        <v>0</v>
      </c>
    </row>
  </sheetData>
  <mergeCells count="32">
    <mergeCell ref="A37:H37"/>
    <mergeCell ref="A38:H38"/>
    <mergeCell ref="A41:H41"/>
    <mergeCell ref="F42:F43"/>
    <mergeCell ref="G42:G43"/>
    <mergeCell ref="A30:H30"/>
    <mergeCell ref="A31:H31"/>
    <mergeCell ref="A32:H32"/>
    <mergeCell ref="A34:H34"/>
    <mergeCell ref="A35:H35"/>
    <mergeCell ref="A22:H22"/>
    <mergeCell ref="A23:H23"/>
    <mergeCell ref="H24:H25"/>
    <mergeCell ref="A27:H27"/>
    <mergeCell ref="A29:H29"/>
    <mergeCell ref="A14:H14"/>
    <mergeCell ref="H15:H17"/>
    <mergeCell ref="A18:H18"/>
    <mergeCell ref="A20:H20"/>
    <mergeCell ref="A21:H21"/>
    <mergeCell ref="A7:H7"/>
    <mergeCell ref="H8:H10"/>
    <mergeCell ref="A11:H11"/>
    <mergeCell ref="A12:H12"/>
    <mergeCell ref="A13:H13"/>
    <mergeCell ref="A1:H3"/>
    <mergeCell ref="B4:H4"/>
    <mergeCell ref="A5:A6"/>
    <mergeCell ref="B5:B6"/>
    <mergeCell ref="C5:C6"/>
    <mergeCell ref="D5:G5"/>
    <mergeCell ref="H5:H6"/>
  </mergeCells>
  <pageMargins left="0.359722222222222" right="0.27013888888888898" top="0.32986111111111099" bottom="0.34027777777777801" header="0.51180555555555496" footer="0.51180555555555496"/>
  <pageSetup paperSize="9" scale="76" firstPageNumber="0" orientation="landscape" horizontalDpi="300" verticalDpi="300"/>
  <rowBreaks count="1" manualBreakCount="1">
    <brk id="19" max="16383"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dimension ref="B3:I16"/>
  <sheetViews>
    <sheetView workbookViewId="0">
      <selection activeCell="D12" sqref="D12"/>
    </sheetView>
  </sheetViews>
  <sheetFormatPr defaultColWidth="8.7109375" defaultRowHeight="15"/>
  <cols>
    <col min="2" max="2" width="10.7109375" customWidth="1"/>
    <col min="3" max="3" width="11.85546875" customWidth="1"/>
    <col min="7" max="7" width="9.7109375" customWidth="1"/>
    <col min="8" max="8" width="9.5703125" customWidth="1"/>
  </cols>
  <sheetData>
    <row r="3" spans="2:9" ht="15.75" customHeight="1">
      <c r="B3" s="235">
        <v>105419.9</v>
      </c>
      <c r="C3" s="235">
        <v>29768.2</v>
      </c>
      <c r="D3" s="235">
        <v>29767.18</v>
      </c>
      <c r="G3" s="333">
        <f>SUM(G5:G9)</f>
        <v>331178.40000000002</v>
      </c>
      <c r="H3" s="333">
        <f>SUM(H5:H9)</f>
        <v>312741.5</v>
      </c>
      <c r="I3" s="236">
        <f t="shared" ref="I3:I9" si="0">H3/G3*100</f>
        <v>94.432940070970801</v>
      </c>
    </row>
    <row r="4" spans="2:9" ht="15.75" customHeight="1">
      <c r="B4" s="235">
        <f>B3</f>
        <v>105419.9</v>
      </c>
      <c r="C4" s="235">
        <f>C3</f>
        <v>29768.2</v>
      </c>
      <c r="D4" s="235">
        <f>D3</f>
        <v>29767.18</v>
      </c>
      <c r="G4" s="333"/>
      <c r="H4" s="333"/>
      <c r="I4" s="236" t="e">
        <f t="shared" si="0"/>
        <v>#DIV/0!</v>
      </c>
    </row>
    <row r="5" spans="2:9" ht="15" customHeight="1">
      <c r="B5" s="235">
        <v>105982.3</v>
      </c>
      <c r="C5" s="235">
        <v>105634.9</v>
      </c>
      <c r="D5" s="235">
        <v>105634.901</v>
      </c>
      <c r="G5" s="334">
        <v>47584.9</v>
      </c>
      <c r="H5" s="335">
        <v>44287.5</v>
      </c>
      <c r="I5" s="236">
        <f t="shared" si="0"/>
        <v>93.070490848987802</v>
      </c>
    </row>
    <row r="6" spans="2:9" ht="15.75" customHeight="1">
      <c r="B6" s="235">
        <f>B5</f>
        <v>105982.3</v>
      </c>
      <c r="C6" s="235">
        <f>C5</f>
        <v>105634.9</v>
      </c>
      <c r="D6" s="235">
        <f>D5</f>
        <v>105634.901</v>
      </c>
      <c r="G6" s="334"/>
      <c r="H6" s="335"/>
      <c r="I6" s="236" t="e">
        <f t="shared" si="0"/>
        <v>#DIV/0!</v>
      </c>
    </row>
    <row r="7" spans="2:9" ht="15.75" customHeight="1">
      <c r="B7" s="235">
        <v>750</v>
      </c>
      <c r="C7" s="235">
        <v>750</v>
      </c>
      <c r="D7" s="235"/>
      <c r="G7" s="237">
        <v>249786.6</v>
      </c>
      <c r="H7" s="238">
        <v>238082</v>
      </c>
      <c r="I7" s="236">
        <f t="shared" si="0"/>
        <v>95.314160167118658</v>
      </c>
    </row>
    <row r="8" spans="2:9" ht="15.75">
      <c r="G8" s="239">
        <v>750</v>
      </c>
      <c r="H8" s="240">
        <v>700</v>
      </c>
      <c r="I8" s="236">
        <f t="shared" si="0"/>
        <v>93.333333333333329</v>
      </c>
    </row>
    <row r="9" spans="2:9" ht="15.75">
      <c r="G9" s="239">
        <v>33056.9</v>
      </c>
      <c r="H9" s="240">
        <v>29672</v>
      </c>
      <c r="I9" s="236">
        <f t="shared" si="0"/>
        <v>89.760382855016658</v>
      </c>
    </row>
    <row r="12" spans="2:9" ht="15" customHeight="1">
      <c r="B12" s="241">
        <f>SUM(B13:B16)</f>
        <v>331178.40000000002</v>
      </c>
      <c r="C12" s="241">
        <f>SUM(C13:C16)</f>
        <v>312741.5</v>
      </c>
      <c r="D12" s="236">
        <f>C12/B12*100</f>
        <v>94.432940070970801</v>
      </c>
    </row>
    <row r="13" spans="2:9" ht="15" customHeight="1">
      <c r="B13" s="237">
        <v>47584.9</v>
      </c>
      <c r="C13" s="238">
        <v>44287.5</v>
      </c>
      <c r="D13" s="236">
        <f>C13/B13*100</f>
        <v>93.070490848987802</v>
      </c>
    </row>
    <row r="14" spans="2:9" ht="15.75">
      <c r="B14" s="237">
        <v>249786.6</v>
      </c>
      <c r="C14" s="238">
        <v>238082</v>
      </c>
      <c r="D14" s="236">
        <f>C14/B14*100</f>
        <v>95.314160167118658</v>
      </c>
    </row>
    <row r="15" spans="2:9" ht="15.75">
      <c r="B15" s="239">
        <v>750</v>
      </c>
      <c r="C15" s="240">
        <v>700</v>
      </c>
      <c r="D15" s="236">
        <f>C15/B15*100</f>
        <v>93.333333333333329</v>
      </c>
    </row>
    <row r="16" spans="2:9" ht="15.75">
      <c r="B16" s="239">
        <v>33056.9</v>
      </c>
      <c r="C16" s="240">
        <v>29672</v>
      </c>
      <c r="D16" s="236">
        <f>C16/B16*100</f>
        <v>89.760382855016658</v>
      </c>
    </row>
  </sheetData>
  <mergeCells count="4">
    <mergeCell ref="G3:G4"/>
    <mergeCell ref="H3:H4"/>
    <mergeCell ref="G5:G6"/>
    <mergeCell ref="H5:H6"/>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прил12</vt:lpstr>
      <vt:lpstr>Прилож12 378-П</vt:lpstr>
      <vt:lpstr>прилож13 378-П</vt:lpstr>
      <vt:lpstr>Прилож 14 Расчет эффективности</vt:lpstr>
      <vt:lpstr>Прилож 15</vt:lpstr>
      <vt:lpstr>Лист1 (2)</vt:lpstr>
      <vt:lpstr>прил12!Область_печати</vt:lpstr>
      <vt:lpstr>'Прилож 14 Расчет эффективности'!Область_печати</vt:lpstr>
      <vt:lpstr>'Прилож 15'!Область_печати</vt:lpstr>
      <vt:lpstr>'Прилож12 378-П'!Область_печати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Жарова Наталия Владимировна</dc:creator>
  <cp:lastModifiedBy>*</cp:lastModifiedBy>
  <cp:revision>0</cp:revision>
  <cp:lastPrinted>2022-04-05T07:36:46Z</cp:lastPrinted>
  <dcterms:created xsi:type="dcterms:W3CDTF">2006-09-28T05:33:49Z</dcterms:created>
  <dcterms:modified xsi:type="dcterms:W3CDTF">2022-04-06T14:01:40Z</dcterms:modified>
  <dc:language>ru-RU</dc:language>
</cp:coreProperties>
</file>