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3136" windowHeight="11952" activeTab="2"/>
  </bookViews>
  <sheets>
    <sheet name="прил1" sheetId="1" r:id="rId1"/>
    <sheet name="прил2" sheetId="3" r:id="rId2"/>
    <sheet name="прил3" sheetId="6" r:id="rId3"/>
  </sheets>
  <calcPr calcId="124519" iterate="1"/>
</workbook>
</file>

<file path=xl/calcChain.xml><?xml version="1.0" encoding="utf-8"?>
<calcChain xmlns="http://schemas.openxmlformats.org/spreadsheetml/2006/main">
  <c r="E146" i="1"/>
  <c r="F146"/>
  <c r="G146"/>
  <c r="E153"/>
  <c r="F153"/>
  <c r="G153"/>
  <c r="E81" i="3"/>
  <c r="E80"/>
  <c r="E78"/>
  <c r="E73"/>
  <c r="E72"/>
  <c r="E71"/>
  <c r="E68"/>
  <c r="E54"/>
  <c r="E52"/>
  <c r="E47"/>
  <c r="E46"/>
  <c r="E45"/>
  <c r="E43"/>
  <c r="E38"/>
  <c r="E37"/>
  <c r="E36"/>
  <c r="E35"/>
  <c r="E34"/>
  <c r="E28"/>
  <c r="E26"/>
  <c r="E24"/>
  <c r="E22"/>
  <c r="E21"/>
  <c r="E20"/>
  <c r="E19"/>
  <c r="E18"/>
  <c r="E17"/>
  <c r="G88" i="6"/>
  <c r="G87"/>
  <c r="G86"/>
  <c r="G85"/>
  <c r="G83"/>
  <c r="G80"/>
  <c r="G79"/>
  <c r="G78"/>
  <c r="G77"/>
  <c r="G76"/>
  <c r="G75"/>
  <c r="G74"/>
  <c r="G73"/>
  <c r="G72"/>
  <c r="G71"/>
  <c r="G70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7"/>
  <c r="G26"/>
  <c r="G25"/>
  <c r="G24"/>
  <c r="G23"/>
  <c r="G22"/>
  <c r="G21"/>
  <c r="G19"/>
  <c r="G18"/>
  <c r="G17"/>
  <c r="G16"/>
  <c r="G13"/>
  <c r="G12"/>
  <c r="G11"/>
  <c r="G10"/>
  <c r="G9"/>
  <c r="K113" i="1" l="1"/>
  <c r="K111"/>
  <c r="K110"/>
  <c r="H317"/>
  <c r="G317"/>
  <c r="F317"/>
  <c r="E317"/>
  <c r="K168"/>
  <c r="K167"/>
  <c r="K161"/>
  <c r="K160"/>
  <c r="H413"/>
  <c r="H38" s="1"/>
  <c r="G413"/>
  <c r="G38" s="1"/>
  <c r="E413"/>
  <c r="H412"/>
  <c r="G412"/>
  <c r="F412"/>
  <c r="E412"/>
  <c r="D412"/>
  <c r="H411"/>
  <c r="H36" s="1"/>
  <c r="G411"/>
  <c r="G36" s="1"/>
  <c r="E411"/>
  <c r="H410"/>
  <c r="G410"/>
  <c r="F410"/>
  <c r="E410"/>
  <c r="D410"/>
  <c r="H40"/>
  <c r="H37"/>
  <c r="G37"/>
  <c r="H35"/>
  <c r="G35"/>
  <c r="D40"/>
  <c r="E38"/>
  <c r="F37"/>
  <c r="E37"/>
  <c r="D37"/>
  <c r="E36"/>
  <c r="F35"/>
  <c r="E35"/>
  <c r="D35"/>
  <c r="G78"/>
  <c r="F78"/>
  <c r="E78"/>
  <c r="D78"/>
  <c r="H77"/>
  <c r="G77"/>
  <c r="F77"/>
  <c r="E77"/>
  <c r="D77"/>
  <c r="H76"/>
  <c r="G76"/>
  <c r="F76"/>
  <c r="E76"/>
  <c r="D76"/>
  <c r="H75"/>
  <c r="G75"/>
  <c r="F75"/>
  <c r="E75"/>
  <c r="F74"/>
  <c r="D74"/>
  <c r="J175"/>
  <c r="I175"/>
  <c r="H174"/>
  <c r="I174" s="1"/>
  <c r="G174"/>
  <c r="J174" s="1"/>
  <c r="F411"/>
  <c r="E397"/>
  <c r="D109"/>
  <c r="D108"/>
  <c r="H107"/>
  <c r="G107"/>
  <c r="E107"/>
  <c r="D107"/>
  <c r="H106"/>
  <c r="G106"/>
  <c r="F106"/>
  <c r="E106"/>
  <c r="D106"/>
  <c r="H105"/>
  <c r="G105"/>
  <c r="H104"/>
  <c r="G104"/>
  <c r="E105"/>
  <c r="D105"/>
  <c r="F104"/>
  <c r="E104"/>
  <c r="D104"/>
  <c r="E69" i="3"/>
  <c r="E53"/>
  <c r="E49"/>
  <c r="J435" i="1"/>
  <c r="K434"/>
  <c r="J434"/>
  <c r="I434"/>
  <c r="J433"/>
  <c r="K432"/>
  <c r="J432"/>
  <c r="I432"/>
  <c r="J428"/>
  <c r="K427"/>
  <c r="J427"/>
  <c r="I427"/>
  <c r="J426"/>
  <c r="K425"/>
  <c r="J425"/>
  <c r="I425"/>
  <c r="J420"/>
  <c r="K419"/>
  <c r="J419"/>
  <c r="I419"/>
  <c r="J418"/>
  <c r="K417"/>
  <c r="J417"/>
  <c r="I417"/>
  <c r="J297"/>
  <c r="K296"/>
  <c r="J296"/>
  <c r="I296"/>
  <c r="J295"/>
  <c r="K294"/>
  <c r="J294"/>
  <c r="I294"/>
  <c r="J290"/>
  <c r="K289"/>
  <c r="J289"/>
  <c r="I289"/>
  <c r="J288"/>
  <c r="K287"/>
  <c r="J287"/>
  <c r="I287"/>
  <c r="J283"/>
  <c r="K282"/>
  <c r="J282"/>
  <c r="I282"/>
  <c r="J281"/>
  <c r="K280"/>
  <c r="J280"/>
  <c r="I280"/>
  <c r="J276"/>
  <c r="K275"/>
  <c r="J275"/>
  <c r="I275"/>
  <c r="J274"/>
  <c r="K273"/>
  <c r="J273"/>
  <c r="I273"/>
  <c r="J269"/>
  <c r="K268"/>
  <c r="J268"/>
  <c r="I268"/>
  <c r="J267"/>
  <c r="K266"/>
  <c r="J266"/>
  <c r="I266"/>
  <c r="J262"/>
  <c r="K261"/>
  <c r="J261"/>
  <c r="I261"/>
  <c r="J260"/>
  <c r="K259"/>
  <c r="J259"/>
  <c r="I259"/>
  <c r="J255"/>
  <c r="K254"/>
  <c r="J254"/>
  <c r="I254"/>
  <c r="J253"/>
  <c r="K252"/>
  <c r="J252"/>
  <c r="I252"/>
  <c r="J248"/>
  <c r="K247"/>
  <c r="J247"/>
  <c r="I247"/>
  <c r="J246"/>
  <c r="K245"/>
  <c r="J245"/>
  <c r="I245"/>
  <c r="J241"/>
  <c r="K240"/>
  <c r="J240"/>
  <c r="I240"/>
  <c r="J239"/>
  <c r="K238"/>
  <c r="J238"/>
  <c r="I238"/>
  <c r="J234"/>
  <c r="K233"/>
  <c r="J233"/>
  <c r="I233"/>
  <c r="J232"/>
  <c r="K231"/>
  <c r="J231"/>
  <c r="I231"/>
  <c r="I222"/>
  <c r="J220"/>
  <c r="K219"/>
  <c r="J219"/>
  <c r="I219"/>
  <c r="J218"/>
  <c r="K217"/>
  <c r="J217"/>
  <c r="I217"/>
  <c r="J213"/>
  <c r="K212"/>
  <c r="J212"/>
  <c r="I212"/>
  <c r="J211"/>
  <c r="K210"/>
  <c r="J210"/>
  <c r="I210"/>
  <c r="I208"/>
  <c r="J206"/>
  <c r="K205"/>
  <c r="J205"/>
  <c r="I205"/>
  <c r="J204"/>
  <c r="K203"/>
  <c r="J203"/>
  <c r="I203"/>
  <c r="J199"/>
  <c r="K198"/>
  <c r="J198"/>
  <c r="I198"/>
  <c r="J197"/>
  <c r="K196"/>
  <c r="J196"/>
  <c r="I196"/>
  <c r="J185"/>
  <c r="K184"/>
  <c r="J184"/>
  <c r="I184"/>
  <c r="J183"/>
  <c r="K182"/>
  <c r="J182"/>
  <c r="I182"/>
  <c r="J161"/>
  <c r="I161"/>
  <c r="K154"/>
  <c r="J154"/>
  <c r="I154"/>
  <c r="K147"/>
  <c r="J147"/>
  <c r="I147"/>
  <c r="J142"/>
  <c r="K141"/>
  <c r="J141"/>
  <c r="I141"/>
  <c r="J140"/>
  <c r="K139"/>
  <c r="J139"/>
  <c r="I139"/>
  <c r="J135"/>
  <c r="K134"/>
  <c r="J134"/>
  <c r="I134"/>
  <c r="J133"/>
  <c r="K132"/>
  <c r="J132"/>
  <c r="I132"/>
  <c r="J128"/>
  <c r="K127"/>
  <c r="J127"/>
  <c r="I127"/>
  <c r="J126"/>
  <c r="K125"/>
  <c r="J125"/>
  <c r="I125"/>
  <c r="J114"/>
  <c r="J113"/>
  <c r="I113"/>
  <c r="J112"/>
  <c r="J111"/>
  <c r="I111"/>
  <c r="J99"/>
  <c r="J98"/>
  <c r="I98"/>
  <c r="J97"/>
  <c r="J96"/>
  <c r="I96"/>
  <c r="H91"/>
  <c r="G91"/>
  <c r="H89"/>
  <c r="H43" s="1"/>
  <c r="G89"/>
  <c r="E91"/>
  <c r="E89"/>
  <c r="E43" s="1"/>
  <c r="H90"/>
  <c r="G90"/>
  <c r="F90"/>
  <c r="E90"/>
  <c r="D90"/>
  <c r="H88"/>
  <c r="G88"/>
  <c r="F88"/>
  <c r="E88"/>
  <c r="J90" l="1"/>
  <c r="J89"/>
  <c r="J91"/>
  <c r="J88"/>
  <c r="I90"/>
  <c r="G43"/>
  <c r="J43" s="1"/>
  <c r="J413"/>
  <c r="E373"/>
  <c r="F373"/>
  <c r="H23" l="1"/>
  <c r="D23"/>
  <c r="H55"/>
  <c r="D55"/>
  <c r="H53"/>
  <c r="H45" s="1"/>
  <c r="G53"/>
  <c r="F53"/>
  <c r="F22" s="1"/>
  <c r="E53"/>
  <c r="E45" s="1"/>
  <c r="H51"/>
  <c r="G51"/>
  <c r="F51"/>
  <c r="F20" s="1"/>
  <c r="E51"/>
  <c r="H52"/>
  <c r="G52"/>
  <c r="F52"/>
  <c r="F44" s="1"/>
  <c r="E52"/>
  <c r="E44" s="1"/>
  <c r="H50"/>
  <c r="G50"/>
  <c r="F50"/>
  <c r="E50"/>
  <c r="D53"/>
  <c r="D22" s="1"/>
  <c r="D52"/>
  <c r="D44" s="1"/>
  <c r="D51"/>
  <c r="D20" s="1"/>
  <c r="D50"/>
  <c r="D49" s="1"/>
  <c r="G70"/>
  <c r="G86" s="1"/>
  <c r="F70"/>
  <c r="F86" s="1"/>
  <c r="E70"/>
  <c r="E86" s="1"/>
  <c r="H69"/>
  <c r="H85" s="1"/>
  <c r="G69"/>
  <c r="G85" s="1"/>
  <c r="F69"/>
  <c r="F85" s="1"/>
  <c r="E69"/>
  <c r="E85" s="1"/>
  <c r="F68"/>
  <c r="F84" s="1"/>
  <c r="F66"/>
  <c r="F82" s="1"/>
  <c r="H399"/>
  <c r="G399"/>
  <c r="F399"/>
  <c r="E399"/>
  <c r="H397"/>
  <c r="G397"/>
  <c r="J397" s="1"/>
  <c r="F397"/>
  <c r="H407"/>
  <c r="G407"/>
  <c r="F407"/>
  <c r="E407"/>
  <c r="H405"/>
  <c r="G405"/>
  <c r="F405"/>
  <c r="E405"/>
  <c r="F404"/>
  <c r="E396"/>
  <c r="H395"/>
  <c r="F395"/>
  <c r="E395"/>
  <c r="F402"/>
  <c r="F401" s="1"/>
  <c r="E394"/>
  <c r="D415"/>
  <c r="D407" s="1"/>
  <c r="D414"/>
  <c r="D406" s="1"/>
  <c r="D413"/>
  <c r="D397" s="1"/>
  <c r="D396"/>
  <c r="D411"/>
  <c r="D395" s="1"/>
  <c r="D394"/>
  <c r="H373"/>
  <c r="G373"/>
  <c r="D373"/>
  <c r="D317" s="1"/>
  <c r="H431"/>
  <c r="G431"/>
  <c r="F431"/>
  <c r="E431"/>
  <c r="D431"/>
  <c r="H424"/>
  <c r="G424"/>
  <c r="F424"/>
  <c r="E424"/>
  <c r="D424"/>
  <c r="H416"/>
  <c r="G416"/>
  <c r="F416"/>
  <c r="E416"/>
  <c r="D416"/>
  <c r="H409"/>
  <c r="G409"/>
  <c r="F409"/>
  <c r="E409"/>
  <c r="D409"/>
  <c r="K387"/>
  <c r="J387"/>
  <c r="I387"/>
  <c r="H386"/>
  <c r="G386"/>
  <c r="F386"/>
  <c r="E386"/>
  <c r="D386"/>
  <c r="K380"/>
  <c r="J380"/>
  <c r="I380"/>
  <c r="H379"/>
  <c r="G379"/>
  <c r="F379"/>
  <c r="E379"/>
  <c r="D379"/>
  <c r="K373"/>
  <c r="J373"/>
  <c r="I373"/>
  <c r="H372"/>
  <c r="G372"/>
  <c r="F372"/>
  <c r="E372"/>
  <c r="D372"/>
  <c r="D88"/>
  <c r="I88" s="1"/>
  <c r="H95"/>
  <c r="D95"/>
  <c r="D293"/>
  <c r="H293"/>
  <c r="I293" s="1"/>
  <c r="G293"/>
  <c r="F293"/>
  <c r="K293" s="1"/>
  <c r="E293"/>
  <c r="J293" s="1"/>
  <c r="H194"/>
  <c r="H78" s="1"/>
  <c r="G194"/>
  <c r="H193"/>
  <c r="G193"/>
  <c r="H192"/>
  <c r="G192"/>
  <c r="H191"/>
  <c r="G191"/>
  <c r="H190"/>
  <c r="G190"/>
  <c r="H189"/>
  <c r="G189"/>
  <c r="F194"/>
  <c r="E194"/>
  <c r="F193"/>
  <c r="E193"/>
  <c r="F192"/>
  <c r="E192"/>
  <c r="F191"/>
  <c r="E191"/>
  <c r="F190"/>
  <c r="E190"/>
  <c r="F189"/>
  <c r="E189"/>
  <c r="D194"/>
  <c r="D193"/>
  <c r="D192"/>
  <c r="D191"/>
  <c r="D190"/>
  <c r="D189"/>
  <c r="H209"/>
  <c r="D209"/>
  <c r="K106"/>
  <c r="K104"/>
  <c r="J107"/>
  <c r="J106"/>
  <c r="J105"/>
  <c r="J104"/>
  <c r="D69"/>
  <c r="D85" s="1"/>
  <c r="D68"/>
  <c r="D84" s="1"/>
  <c r="D66"/>
  <c r="D82" s="1"/>
  <c r="H110"/>
  <c r="G110"/>
  <c r="F110"/>
  <c r="E110"/>
  <c r="D110"/>
  <c r="K416" l="1"/>
  <c r="J416"/>
  <c r="K431"/>
  <c r="J431"/>
  <c r="H402"/>
  <c r="I410"/>
  <c r="H404"/>
  <c r="I412"/>
  <c r="H49"/>
  <c r="I49" s="1"/>
  <c r="I50"/>
  <c r="H44"/>
  <c r="I44" s="1"/>
  <c r="I52"/>
  <c r="J110"/>
  <c r="I209"/>
  <c r="I189"/>
  <c r="I191"/>
  <c r="I194"/>
  <c r="I95"/>
  <c r="I409"/>
  <c r="I424"/>
  <c r="J409"/>
  <c r="K409"/>
  <c r="J424"/>
  <c r="K424"/>
  <c r="G394"/>
  <c r="K410"/>
  <c r="J410"/>
  <c r="G395"/>
  <c r="J395" s="1"/>
  <c r="J411"/>
  <c r="G396"/>
  <c r="K412"/>
  <c r="J412"/>
  <c r="J50"/>
  <c r="G44"/>
  <c r="J44" s="1"/>
  <c r="J52"/>
  <c r="J53"/>
  <c r="G45"/>
  <c r="J45" s="1"/>
  <c r="I110"/>
  <c r="I103" s="1"/>
  <c r="I104"/>
  <c r="I106"/>
  <c r="J190"/>
  <c r="J192"/>
  <c r="I416"/>
  <c r="I431"/>
  <c r="J405"/>
  <c r="J51"/>
  <c r="K191"/>
  <c r="J191"/>
  <c r="J189"/>
  <c r="K189"/>
  <c r="H401"/>
  <c r="D402"/>
  <c r="D404"/>
  <c r="E402"/>
  <c r="G402"/>
  <c r="E403"/>
  <c r="G403"/>
  <c r="E404"/>
  <c r="G404"/>
  <c r="F394"/>
  <c r="H394"/>
  <c r="I394" s="1"/>
  <c r="F396"/>
  <c r="H396"/>
  <c r="I396" s="1"/>
  <c r="D399"/>
  <c r="D393" s="1"/>
  <c r="D403"/>
  <c r="D405"/>
  <c r="F403"/>
  <c r="H403"/>
  <c r="K379"/>
  <c r="K386"/>
  <c r="K372"/>
  <c r="I386"/>
  <c r="I379"/>
  <c r="I372"/>
  <c r="J386"/>
  <c r="J379"/>
  <c r="J372"/>
  <c r="K394" l="1"/>
  <c r="J394"/>
  <c r="I404"/>
  <c r="I402"/>
  <c r="J404"/>
  <c r="K404"/>
  <c r="J402"/>
  <c r="K402"/>
  <c r="K396"/>
  <c r="J396"/>
  <c r="J403"/>
  <c r="E401"/>
  <c r="H393"/>
  <c r="I393" s="1"/>
  <c r="G401"/>
  <c r="D401"/>
  <c r="I401" s="1"/>
  <c r="I366"/>
  <c r="I359"/>
  <c r="I352"/>
  <c r="I345"/>
  <c r="I338"/>
  <c r="I331"/>
  <c r="I324"/>
  <c r="K366"/>
  <c r="J366"/>
  <c r="H310"/>
  <c r="G310"/>
  <c r="F310"/>
  <c r="E310"/>
  <c r="D310"/>
  <c r="H365"/>
  <c r="G365"/>
  <c r="F365"/>
  <c r="E365"/>
  <c r="D365"/>
  <c r="H118"/>
  <c r="G121"/>
  <c r="E121"/>
  <c r="G119"/>
  <c r="E119"/>
  <c r="H286"/>
  <c r="G286"/>
  <c r="F286"/>
  <c r="E286"/>
  <c r="D286"/>
  <c r="K401" l="1"/>
  <c r="J401"/>
  <c r="I286"/>
  <c r="J119"/>
  <c r="J121"/>
  <c r="J286"/>
  <c r="K286"/>
  <c r="G68"/>
  <c r="E68"/>
  <c r="E84" s="1"/>
  <c r="E22"/>
  <c r="G66"/>
  <c r="E66"/>
  <c r="E82" s="1"/>
  <c r="E20"/>
  <c r="H65"/>
  <c r="I365"/>
  <c r="I310"/>
  <c r="J365"/>
  <c r="K365"/>
  <c r="G84" l="1"/>
  <c r="J84" s="1"/>
  <c r="J68"/>
  <c r="G82"/>
  <c r="J82" s="1"/>
  <c r="J66"/>
  <c r="H81"/>
  <c r="H19"/>
  <c r="G20"/>
  <c r="J20" s="1"/>
  <c r="J36"/>
  <c r="G22"/>
  <c r="J22" s="1"/>
  <c r="J38"/>
  <c r="E316"/>
  <c r="F316"/>
  <c r="H225" l="1"/>
  <c r="H74" s="1"/>
  <c r="H226"/>
  <c r="H227"/>
  <c r="H228"/>
  <c r="H31" s="1"/>
  <c r="H229"/>
  <c r="G225"/>
  <c r="G74" s="1"/>
  <c r="G58" s="1"/>
  <c r="G226"/>
  <c r="G227"/>
  <c r="G228"/>
  <c r="G229"/>
  <c r="F225"/>
  <c r="F28" s="1"/>
  <c r="F226"/>
  <c r="F227"/>
  <c r="F30" s="1"/>
  <c r="F228"/>
  <c r="F229"/>
  <c r="E225"/>
  <c r="E74" s="1"/>
  <c r="E226"/>
  <c r="E227"/>
  <c r="E228"/>
  <c r="E229"/>
  <c r="E224"/>
  <c r="E73" s="1"/>
  <c r="F224"/>
  <c r="F73" s="1"/>
  <c r="G224"/>
  <c r="G73" s="1"/>
  <c r="H224"/>
  <c r="H73" s="1"/>
  <c r="D225"/>
  <c r="D28" s="1"/>
  <c r="D226"/>
  <c r="D75" s="1"/>
  <c r="D227"/>
  <c r="D30" s="1"/>
  <c r="D228"/>
  <c r="D31" s="1"/>
  <c r="D229"/>
  <c r="D224"/>
  <c r="D73" s="1"/>
  <c r="H279"/>
  <c r="G279"/>
  <c r="F279"/>
  <c r="E279"/>
  <c r="D279"/>
  <c r="H272"/>
  <c r="G272"/>
  <c r="F272"/>
  <c r="E272"/>
  <c r="D272"/>
  <c r="H265"/>
  <c r="G265"/>
  <c r="F265"/>
  <c r="E265"/>
  <c r="D265"/>
  <c r="H258"/>
  <c r="G258"/>
  <c r="F258"/>
  <c r="E258"/>
  <c r="D258"/>
  <c r="H251"/>
  <c r="G251"/>
  <c r="F251"/>
  <c r="E251"/>
  <c r="J251" s="1"/>
  <c r="D251"/>
  <c r="H244"/>
  <c r="G244"/>
  <c r="F244"/>
  <c r="E244"/>
  <c r="D244"/>
  <c r="H237"/>
  <c r="G237"/>
  <c r="F237"/>
  <c r="E237"/>
  <c r="D237"/>
  <c r="H230"/>
  <c r="G230"/>
  <c r="F230"/>
  <c r="E230"/>
  <c r="J230" s="1"/>
  <c r="D230"/>
  <c r="H223"/>
  <c r="G223"/>
  <c r="D223"/>
  <c r="H216"/>
  <c r="D216"/>
  <c r="H202"/>
  <c r="D202"/>
  <c r="H195"/>
  <c r="D195"/>
  <c r="H188"/>
  <c r="D188"/>
  <c r="H123"/>
  <c r="H24" s="1"/>
  <c r="H121"/>
  <c r="H22" s="1"/>
  <c r="H120"/>
  <c r="G120"/>
  <c r="H119"/>
  <c r="H20" s="1"/>
  <c r="G118"/>
  <c r="F120"/>
  <c r="F21" s="1"/>
  <c r="F118"/>
  <c r="F19" s="1"/>
  <c r="E120"/>
  <c r="E21" s="1"/>
  <c r="E118"/>
  <c r="D123"/>
  <c r="D24" s="1"/>
  <c r="D120"/>
  <c r="D21" s="1"/>
  <c r="D118"/>
  <c r="K230" l="1"/>
  <c r="I118"/>
  <c r="K244"/>
  <c r="J244"/>
  <c r="J258"/>
  <c r="K258"/>
  <c r="I188"/>
  <c r="I202"/>
  <c r="I223"/>
  <c r="I237"/>
  <c r="K251"/>
  <c r="I251"/>
  <c r="I265"/>
  <c r="I279"/>
  <c r="I195"/>
  <c r="I216"/>
  <c r="I230"/>
  <c r="I244"/>
  <c r="I258"/>
  <c r="I272"/>
  <c r="I226"/>
  <c r="I37"/>
  <c r="I120"/>
  <c r="K37"/>
  <c r="K120"/>
  <c r="J120"/>
  <c r="K118"/>
  <c r="J118"/>
  <c r="K279"/>
  <c r="J279"/>
  <c r="J272"/>
  <c r="K272"/>
  <c r="K265"/>
  <c r="J265"/>
  <c r="J227"/>
  <c r="K237"/>
  <c r="J237"/>
  <c r="K226"/>
  <c r="J226"/>
  <c r="J224"/>
  <c r="H27"/>
  <c r="I224"/>
  <c r="K224"/>
  <c r="E28"/>
  <c r="E12" s="1"/>
  <c r="J225"/>
  <c r="F223"/>
  <c r="K223" s="1"/>
  <c r="E223"/>
  <c r="J223" s="1"/>
  <c r="H21"/>
  <c r="I21" s="1"/>
  <c r="J37"/>
  <c r="E30"/>
  <c r="E14" s="1"/>
  <c r="E60"/>
  <c r="G28"/>
  <c r="D29"/>
  <c r="D13" s="1"/>
  <c r="D67"/>
  <c r="D83" s="1"/>
  <c r="E27"/>
  <c r="E65"/>
  <c r="D27"/>
  <c r="D65"/>
  <c r="D32"/>
  <c r="D70"/>
  <c r="D86" s="1"/>
  <c r="E29"/>
  <c r="E13" s="1"/>
  <c r="E67"/>
  <c r="E83" s="1"/>
  <c r="F65"/>
  <c r="F81" s="1"/>
  <c r="G65"/>
  <c r="G67"/>
  <c r="H30"/>
  <c r="H14" s="1"/>
  <c r="H68"/>
  <c r="H84" s="1"/>
  <c r="F67"/>
  <c r="F83" s="1"/>
  <c r="H28"/>
  <c r="H12" s="1"/>
  <c r="H66"/>
  <c r="H82" s="1"/>
  <c r="H67"/>
  <c r="H70"/>
  <c r="H86" s="1"/>
  <c r="H117"/>
  <c r="G21" l="1"/>
  <c r="D81"/>
  <c r="I81" s="1"/>
  <c r="I65"/>
  <c r="D19"/>
  <c r="I19" s="1"/>
  <c r="I35"/>
  <c r="H83"/>
  <c r="I83" s="1"/>
  <c r="I67"/>
  <c r="G83"/>
  <c r="K67"/>
  <c r="J67"/>
  <c r="G81"/>
  <c r="K81" s="1"/>
  <c r="K65"/>
  <c r="G19"/>
  <c r="K19" s="1"/>
  <c r="K35"/>
  <c r="E81"/>
  <c r="J81" s="1"/>
  <c r="J65"/>
  <c r="E19"/>
  <c r="J35"/>
  <c r="J74"/>
  <c r="H32"/>
  <c r="I78"/>
  <c r="K21"/>
  <c r="J21"/>
  <c r="I27"/>
  <c r="I73"/>
  <c r="G30"/>
  <c r="J76"/>
  <c r="G12"/>
  <c r="J12" s="1"/>
  <c r="J28"/>
  <c r="H29"/>
  <c r="I75"/>
  <c r="G29"/>
  <c r="J75"/>
  <c r="G27"/>
  <c r="J27" s="1"/>
  <c r="J73"/>
  <c r="F29"/>
  <c r="K75"/>
  <c r="F27"/>
  <c r="K73"/>
  <c r="H138"/>
  <c r="K83" l="1"/>
  <c r="J83"/>
  <c r="J19"/>
  <c r="H16"/>
  <c r="I32"/>
  <c r="G14"/>
  <c r="J14" s="1"/>
  <c r="J30"/>
  <c r="H13"/>
  <c r="I29"/>
  <c r="G13"/>
  <c r="J29"/>
  <c r="K27"/>
  <c r="F13"/>
  <c r="K29"/>
  <c r="D16" l="1"/>
  <c r="D34"/>
  <c r="H34"/>
  <c r="I34" l="1"/>
  <c r="H26"/>
  <c r="D26"/>
  <c r="H103"/>
  <c r="D103"/>
  <c r="H167"/>
  <c r="G167"/>
  <c r="F167"/>
  <c r="E167"/>
  <c r="D167"/>
  <c r="D160"/>
  <c r="I26" l="1"/>
  <c r="I167"/>
  <c r="J167"/>
  <c r="G316" l="1"/>
  <c r="J317"/>
  <c r="K317"/>
  <c r="H316"/>
  <c r="K359"/>
  <c r="K352"/>
  <c r="K345"/>
  <c r="K338"/>
  <c r="K331"/>
  <c r="K324"/>
  <c r="K316" l="1"/>
  <c r="J316"/>
  <c r="J324"/>
  <c r="J331"/>
  <c r="J338"/>
  <c r="J345"/>
  <c r="J352"/>
  <c r="J359"/>
  <c r="J168"/>
  <c r="I168" l="1"/>
  <c r="H124"/>
  <c r="F181"/>
  <c r="G181"/>
  <c r="H181"/>
  <c r="H131"/>
  <c r="K181" l="1"/>
  <c r="K310"/>
  <c r="J310"/>
  <c r="D138" l="1"/>
  <c r="I138" s="1"/>
  <c r="D131"/>
  <c r="I131" s="1"/>
  <c r="D124"/>
  <c r="I124" s="1"/>
  <c r="D117" l="1"/>
  <c r="I117" s="1"/>
  <c r="G358"/>
  <c r="F358"/>
  <c r="E358"/>
  <c r="G351"/>
  <c r="F351"/>
  <c r="E351"/>
  <c r="G344"/>
  <c r="F344"/>
  <c r="E344"/>
  <c r="G337"/>
  <c r="F337"/>
  <c r="E337"/>
  <c r="G330"/>
  <c r="F330"/>
  <c r="E330"/>
  <c r="G323"/>
  <c r="F323"/>
  <c r="E323"/>
  <c r="E181"/>
  <c r="J181" s="1"/>
  <c r="G160"/>
  <c r="F160"/>
  <c r="E160"/>
  <c r="J160" l="1"/>
  <c r="J153"/>
  <c r="K153"/>
  <c r="J146"/>
  <c r="K146"/>
  <c r="K330"/>
  <c r="J330"/>
  <c r="K358"/>
  <c r="J358"/>
  <c r="K323"/>
  <c r="J323"/>
  <c r="K344"/>
  <c r="J344"/>
  <c r="K337"/>
  <c r="J337"/>
  <c r="K351"/>
  <c r="J351"/>
  <c r="H323" l="1"/>
  <c r="H330"/>
  <c r="H337"/>
  <c r="H344"/>
  <c r="H351"/>
  <c r="H358"/>
  <c r="H146"/>
  <c r="H160"/>
  <c r="I160" s="1"/>
  <c r="H42" l="1"/>
  <c r="H153"/>
  <c r="H18"/>
  <c r="H302"/>
  <c r="H309"/>
  <c r="H87"/>
  <c r="H11" l="1"/>
  <c r="H10" s="1"/>
  <c r="H41"/>
  <c r="H62"/>
  <c r="H301"/>
  <c r="D358"/>
  <c r="I358" s="1"/>
  <c r="D351"/>
  <c r="I351" s="1"/>
  <c r="D344"/>
  <c r="I344" s="1"/>
  <c r="D337"/>
  <c r="I337" s="1"/>
  <c r="D330"/>
  <c r="I330" s="1"/>
  <c r="D323"/>
  <c r="I323" s="1"/>
  <c r="D181"/>
  <c r="I181" s="1"/>
  <c r="D153"/>
  <c r="I153" s="1"/>
  <c r="D146"/>
  <c r="I146" s="1"/>
  <c r="H61" l="1"/>
  <c r="H58"/>
  <c r="H59"/>
  <c r="H64" l="1"/>
  <c r="H80"/>
  <c r="H57" l="1"/>
  <c r="H72"/>
  <c r="D58"/>
  <c r="D60"/>
  <c r="H56" l="1"/>
  <c r="F58"/>
  <c r="E58"/>
  <c r="F60"/>
  <c r="E309"/>
  <c r="F309" l="1"/>
  <c r="G309"/>
  <c r="F302"/>
  <c r="G302"/>
  <c r="E302"/>
  <c r="E59"/>
  <c r="F59"/>
  <c r="E42"/>
  <c r="E11" s="1"/>
  <c r="F42"/>
  <c r="F11" s="1"/>
  <c r="G42"/>
  <c r="G11" l="1"/>
  <c r="K42"/>
  <c r="J42"/>
  <c r="J309"/>
  <c r="K309"/>
  <c r="K302"/>
  <c r="J302"/>
  <c r="E57" l="1"/>
  <c r="F57"/>
  <c r="D61" l="1"/>
  <c r="D59" l="1"/>
  <c r="I59" s="1"/>
  <c r="I317" l="1"/>
  <c r="D42"/>
  <c r="D18"/>
  <c r="I18" s="1"/>
  <c r="D309"/>
  <c r="I309" s="1"/>
  <c r="D316"/>
  <c r="I316" s="1"/>
  <c r="D87"/>
  <c r="I87" s="1"/>
  <c r="D302"/>
  <c r="I302" s="1"/>
  <c r="D11" l="1"/>
  <c r="D10" s="1"/>
  <c r="I42"/>
  <c r="D41"/>
  <c r="I41" s="1"/>
  <c r="D64"/>
  <c r="I64" s="1"/>
  <c r="I13"/>
  <c r="D80"/>
  <c r="I80" s="1"/>
  <c r="D301"/>
  <c r="I301" s="1"/>
  <c r="D62" l="1"/>
  <c r="I62" s="1"/>
  <c r="D57"/>
  <c r="I57" s="1"/>
  <c r="D72"/>
  <c r="I72" s="1"/>
  <c r="I11" l="1"/>
  <c r="D56"/>
  <c r="I56" s="1"/>
  <c r="I16"/>
  <c r="G60" l="1"/>
  <c r="J60" s="1"/>
  <c r="G59" l="1"/>
  <c r="J59" l="1"/>
  <c r="K59"/>
  <c r="J58"/>
  <c r="K13" l="1"/>
  <c r="J13"/>
  <c r="G57"/>
  <c r="H60"/>
  <c r="J57" l="1"/>
  <c r="K57"/>
  <c r="K11" l="1"/>
  <c r="J11"/>
  <c r="I10" l="1"/>
</calcChain>
</file>

<file path=xl/sharedStrings.xml><?xml version="1.0" encoding="utf-8"?>
<sst xmlns="http://schemas.openxmlformats.org/spreadsheetml/2006/main" count="1336" uniqueCount="404">
  <si>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</si>
  <si>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</si>
  <si>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</si>
  <si>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</si>
  <si>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</si>
  <si>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</si>
  <si>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</si>
  <si>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в том числе проектная часть:</t>
  </si>
  <si>
    <t>в том числе по исполнителям: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</si>
  <si>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</si>
  <si>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</si>
  <si>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Подпрограмма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</si>
  <si>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Мероприятие 4.2 "Оказание услуг по организации реализации сельскохозяйственной продукции и информационно-консультационному обеспечению агропромышленного комплекса области"</t>
  </si>
  <si>
    <t>Мероприятие 4.1 "Оказание услуг по административно-хозяйственному и архивному обслуживанию органов исполнительной власти области"</t>
  </si>
  <si>
    <t>Мероприятие 4.3 "Проведение выставок, семинаров, конкурсов, презентаций"</t>
  </si>
  <si>
    <t>Мероприятие 4.4 "Разработка приоритетных научных исследований"</t>
  </si>
  <si>
    <t>Мероприятие 4.6 "Оказание ветеринарных услуг и проведение мероприятий по предупреждению и ликвидации болезней животных и их лечению"</t>
  </si>
  <si>
    <t>Мероприятие 4.7 "Государственная поддержка кадрового потенциала агропромышленного комплекса Саратовской области"</t>
  </si>
  <si>
    <t>Мероприятие 1.1 "Развитие товарной аквакультуры"</t>
  </si>
  <si>
    <t>Мероприятие 1.2 "Развитие птицеводства"</t>
  </si>
  <si>
    <t>Мероприятие 1.4 "Проведение противоэпизоотических мероприятий"</t>
  </si>
  <si>
    <t>Мероприятие 1.5 "Предотвращение заноса и распространения вируса африканской чумы свиней на территории Саратовской области"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</si>
  <si>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</si>
  <si>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Утверждено в законе об областном бюджете на соответствующий год</t>
  </si>
  <si>
    <t>Процент исполнения</t>
  </si>
  <si>
    <t xml:space="preserve">управление ветеринарии Правительства области
</t>
  </si>
  <si>
    <t>Сведения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</si>
  <si>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</si>
  <si>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</si>
  <si>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</si>
  <si>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</si>
  <si>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</si>
  <si>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</si>
  <si>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Наименование  государственной программы, подпрограммы, проектов (программ), ведомственной целевой программы, мероприятий, контрольных событий подпрограммы</t>
  </si>
  <si>
    <t>Ответственный исполнитель, соисполнитель, участник государственной программы (подпрограммы), плательщик (далее - исполнитель)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</si>
  <si>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</si>
  <si>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</si>
  <si>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</si>
  <si>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</si>
  <si>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и сельскохозяйственной потребительской кооперации» (в целях выполнения задач федерального проекта «Создание системы поддержки фермеров</t>
  </si>
  <si>
    <t>Процессная часть</t>
  </si>
  <si>
    <t>Проектная часть</t>
  </si>
  <si>
    <t>Ответственный исполнитель, соисполнитель, участник</t>
  </si>
  <si>
    <t>министерство сельского хозяйства области</t>
  </si>
  <si>
    <t>Наименование государственной программы, подпрограммы, проекта (программы), мероприятий проекта (программы), ведомственных целевых программ, мероприятий ведомственных целевых программ, мероприятий и контрольных событий подпрограмм</t>
  </si>
  <si>
    <t>плановое значение</t>
  </si>
  <si>
    <t>фактическое значение</t>
  </si>
  <si>
    <t>степень выполнения, процентов</t>
  </si>
  <si>
    <t xml:space="preserve">Сведения
о выполнении проектов (программ), мероприятий проектов (программ), ведомственных целевых программ,
мероприятий и контрольных событий подпрограмм государственной программы Саратовской области 
«Развитие сельского хозяйства и регулирование рынков сельскохозяйственной продукции, сырья и продовольствия в Саратовской области» 
</t>
  </si>
  <si>
    <t>Примечание                                                                    (причины недостижения ожидаемых результатов)</t>
  </si>
  <si>
    <t>Единица измерения</t>
  </si>
  <si>
    <t>процентов</t>
  </si>
  <si>
    <t>рублей</t>
  </si>
  <si>
    <t>тыс. т</t>
  </si>
  <si>
    <t>га</t>
  </si>
  <si>
    <t>тыс. тонн</t>
  </si>
  <si>
    <t>единиц</t>
  </si>
  <si>
    <t>млн. усл. банок</t>
  </si>
  <si>
    <t>млн. шт.</t>
  </si>
  <si>
    <t>тыс. голов</t>
  </si>
  <si>
    <t>тыс. кв. м</t>
  </si>
  <si>
    <t>т</t>
  </si>
  <si>
    <t>о достижении значений показателей государственной программы Саратовской области</t>
  </si>
  <si>
    <t xml:space="preserve">  «Развитие сельского хозяйства и регулирование рынков сельскохозяйственной продукции, сырья и продовольствия в Саратовской области» </t>
  </si>
  <si>
    <t>фактически                                                                                  достигнутые                                                                      за отчетный период года</t>
  </si>
  <si>
    <t>млн. долларов США</t>
  </si>
  <si>
    <t>Показатели процессной части</t>
  </si>
  <si>
    <t>л</t>
  </si>
  <si>
    <t>набор</t>
  </si>
  <si>
    <t>тыс. рублей</t>
  </si>
  <si>
    <t>шт.</t>
  </si>
  <si>
    <t>Показатели проектной части</t>
  </si>
  <si>
    <t xml:space="preserve"> - </t>
  </si>
  <si>
    <t>1.3.2 "Возмещение части понесенных затрат сельскохозяйственными потребительскими кооперативами"</t>
  </si>
  <si>
    <t>1.3.3 "Осуществление деятельности центра компетенций в сфере сельскохозяйственной кооперации и поддержки фермеров"</t>
  </si>
  <si>
    <t>Мероприятие 1.10 "Поддержка сельскохозяйственного производства по отдельным подотраслям растениеводства и животноводства", 2021 - 2025 годы, в том числе:</t>
  </si>
  <si>
    <t>1.10.2 "Поддержка племенного животноводства"</t>
  </si>
  <si>
    <t>1.10.3 "Поддержка производства и реализации тонкорунной и полутонкорунной шерсти"</t>
  </si>
  <si>
    <t>1.10.4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растениеводства"</t>
  </si>
  <si>
    <t>1.10.5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животноводства"</t>
  </si>
  <si>
    <t>1.10.6 "Поддержка отдельных подотраслей растениеводства"</t>
  </si>
  <si>
    <t>Региональный проект 1.3 «Акселерация субъектов малого и среднего предпринимательства»</t>
  </si>
  <si>
    <t>Годовой показатель. Поквартальные сведения Саратовстатом не публикуются</t>
  </si>
  <si>
    <t>Годовой показатель.</t>
  </si>
  <si>
    <t xml:space="preserve">Годовой показатель. </t>
  </si>
  <si>
    <t>Годовой показатель. Приведены оперативные данные</t>
  </si>
  <si>
    <t>Годовой показатель. За отчетный период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осуществлялось</t>
  </si>
  <si>
    <t>Мероприятие 1.12 "Компенсация предприятиям хлебопекарной промышленности части затрат на реализацию произведенных и реализованных хлеба и хлебобулочных изделий"</t>
  </si>
  <si>
    <t>Мероприятие 4.8 "Приобретение бланков племенных свидетельств на племенную продукцию (материал)"</t>
  </si>
  <si>
    <t>министерство сельского хозяйства области,                       управление ветеринарии Правительства области</t>
  </si>
  <si>
    <t>стабильное функционирование и развитие сельского хозяйства для обеспечения потребностей региона в основных продуктах питания и сельскохозяйственном сырье для пищевой и перерабатывающей промышленности</t>
  </si>
  <si>
    <t>Годовой показатель</t>
  </si>
  <si>
    <t xml:space="preserve">Годовой показатель  </t>
  </si>
  <si>
    <t xml:space="preserve">Годовой показатель. Согласно п.27 Постановления Правительства РФ                                                     от 06.09.2018г №1063 показатель  является обратным. </t>
  </si>
  <si>
    <t xml:space="preserve">Годовой показатель, за отчетный период финансирование мероприятия за счет средств областного бюджета не осуществлялось </t>
  </si>
  <si>
    <t xml:space="preserve">министерство сельского хозяйства области         </t>
  </si>
  <si>
    <t>За счет средств областного и федерального бюджетов оказана финансовая поддержка центру компетенций в сфере сельскохозяйственной кооперации и поддержки фермеров. Осуществлялась консультационная деятельность для сельскохозяйственных кооперативов  и  фермеров области</t>
  </si>
  <si>
    <t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</si>
  <si>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Показатель  (наименование)</t>
  </si>
  <si>
    <t>фактическое исполнение (гр. 8 / гр. 4)</t>
  </si>
  <si>
    <t>кассовое исполнение (гр. 7 / гр. 5)</t>
  </si>
  <si>
    <t>кассовое исполнение (гр. 7 / гр. 6)</t>
  </si>
  <si>
    <t>№ п/п</t>
  </si>
  <si>
    <t>1.</t>
  </si>
  <si>
    <t>2.</t>
  </si>
  <si>
    <t>3.</t>
  </si>
  <si>
    <t>4.</t>
  </si>
  <si>
    <t>5.</t>
  </si>
  <si>
    <t>Значение показателей государственной программы, подпрограммы государственной программы</t>
  </si>
  <si>
    <t xml:space="preserve"> за 2021 год,                                   предшествующий отчетному                                                       </t>
  </si>
  <si>
    <t>установленные                                                      на 2022 год</t>
  </si>
  <si>
    <t>степень выполнения,  процентов</t>
  </si>
  <si>
    <r>
      <t>Региональный проект 1.1 "Экспорт продукции агропромышленного комплекса"</t>
    </r>
    <r>
      <rPr>
        <sz val="13"/>
        <color theme="1"/>
        <rFont val="PT Astra Serif"/>
        <family val="1"/>
        <charset val="204"/>
      </rPr>
      <t xml:space="preserve"> (в целях выполнения задач федерального проекта "Экспорт продукции агропромышленного комплекса")</t>
    </r>
  </si>
  <si>
    <r>
      <t xml:space="preserve">Региональный проект 1.1 "Экспорт продукции агропромышленного комплекса" </t>
    </r>
    <r>
      <rPr>
        <sz val="14"/>
        <color theme="1"/>
        <rFont val="PT Astra Serif"/>
        <family val="1"/>
        <charset val="204"/>
      </rPr>
      <t>(в целях выполнения задач федерального проекта "Экспорт продукции агропромышленного комплекса")</t>
    </r>
  </si>
  <si>
    <t xml:space="preserve"> 1.1.3 "Государственная поддержка аккредитации ветеринарных лабораторий в национальной системе аккредитации "</t>
  </si>
  <si>
    <t>1.3.1 "Предоставление грантов "Агростартап" в форме субсидий"</t>
  </si>
  <si>
    <t xml:space="preserve">Мероприятие 1.7 "Возмещение части затрат на уплату процентов по инвестиционным кредитам (займам) в агропромышленном комплексе" </t>
  </si>
  <si>
    <t>Мероприятие 1.9 "Стимулирование развития приоритетных подотраслей агропромышленного комплекса и развитие малых форм хозяйствования", в том числе:</t>
  </si>
  <si>
    <t>1.9.1 "Возмещение части затрат на закладку и уход за многолетними насаждениями, включая питомники"</t>
  </si>
  <si>
    <t>1.9.4 "Грантовая поддержка сельскохозяйственных потребительских кооперативов для развития материально-технической базы"</t>
  </si>
  <si>
    <t>1.9.5 "Возмещение части затрат на обеспечение прироста собственного производства молока"</t>
  </si>
  <si>
    <t>1.9.8 "Грантовая поддержка на развитие семейных ферм и грант "Агропрогресс"</t>
  </si>
  <si>
    <t>1.10.1 "Возмещение части затрат на поддержку собственного производства молока"</t>
  </si>
  <si>
    <t>1.10.7 "Содержание товарного маточного поголовья крупного рогатого скота специализированных мясных пород"</t>
  </si>
  <si>
    <t>1.10.8 "Содержание маточного товарного поголовья овец и коз"</t>
  </si>
  <si>
    <t>Мероприятие 1.15 "Возмещение производителям зерновых культур части затрат на производство и реализацию зерновых культур"</t>
  </si>
  <si>
    <t>Мероприятие 4.10 "Осуществление деятельности по обращению с животными без владельцев", в том числе:</t>
  </si>
  <si>
    <t>4.10.1 "Предоставление грантов в форме субсидий на организацию деятельности приютов для животных без владельцев"</t>
  </si>
  <si>
    <t>4.10.2 "Проведение ветеринарных мероприятий в отношении животных без владельцев"</t>
  </si>
  <si>
    <t>Подпрограмма 5 "Эффективное вовлечение в оборот земель сельскохозяйственного назначения и развитие мелиоративного комплекса"</t>
  </si>
  <si>
    <t>Региональный проект 5.1 "Экспорт продукции агропромышленного комплекса" (в целях выполнения задач федерального проекта "Экспорт продукции агропромышленного комплекса")</t>
  </si>
  <si>
    <t>5.1.1 "Реализация мероприятий в области мелиорации земель сельскохозяйственного назначения"</t>
  </si>
  <si>
    <t>Мероприятие 5.1 "Проведение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пашне"</t>
  </si>
  <si>
    <t>Мероприятие 5.2 "Подготовка проектов межевания земельных участков и на проведение кадастровых работ"</t>
  </si>
  <si>
    <t>Рентабельность сельскохозяйственных организаций (с учетом субсидий)</t>
  </si>
  <si>
    <t>Индекс физического объема инвестиций в основной капитал сельского хозяйства по отношению к уровню 2017 года</t>
  </si>
  <si>
    <t>Индекс производительности труда к предыдущему году</t>
  </si>
  <si>
    <t>Среднемесячная заработная плата работников сельского хозяйства (без субъектов малого предпринимательства)</t>
  </si>
  <si>
    <t xml:space="preserve"> 1.62</t>
  </si>
  <si>
    <t>Индекс производства продукции сельского хозяйства в хозяйствах всех категорий (в сопоставимых ценах) по отношению к уровню 2017 года</t>
  </si>
  <si>
    <t>Объем экспорта продукции АПК</t>
  </si>
  <si>
    <t xml:space="preserve"> 1.62.1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</si>
  <si>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органам исполнительной власти субъектов Российской Федерации</t>
  </si>
  <si>
    <t>штук</t>
  </si>
  <si>
    <t xml:space="preserve">Годовой показатель. В 2021 году мониторинг показателя  не осуществлялся. </t>
  </si>
  <si>
    <t>1.68.2.</t>
  </si>
  <si>
    <t>Субъекты МСП в АПК, получившие государственную поддержку в рамках федерального проекта на создание и развитие производств (количество крестьянских (фермерских) хозяйств, индивидуальных предпринимателей и сельскохозяйственных потребительских кооперативов, получивших государственную поддержку в рамках федерального проекта)</t>
  </si>
  <si>
    <t>1.69.</t>
  </si>
  <si>
    <t>Количество действующих центров компетенций в сфере сельскохозяйственной кооперации и поддержки фермеров</t>
  </si>
  <si>
    <t>1.75.</t>
  </si>
  <si>
    <t>Производство яиц в хозяйствах всех категорий</t>
  </si>
  <si>
    <t>1.76.</t>
  </si>
  <si>
    <t>Производство яиц в сельскохозяйственных организациях, крестьянских (фермерских) хозяйствах, включая индивидуальных предпринимателей</t>
  </si>
  <si>
    <t>1.77.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</si>
  <si>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</si>
  <si>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1.78.</t>
  </si>
  <si>
    <t>Прирост численности членов (в том числе ассоциированных членов) сельскохозяйственных потребительских кооперативов, получивших поддержку</t>
  </si>
  <si>
    <t>1.79.</t>
  </si>
  <si>
    <t>Прирост объема отгруженных товаров, выполненных работ и услуг собственными силами сельскохозяйственных потребительских кооперативов, получивших поддержку</t>
  </si>
  <si>
    <t>1.80.</t>
  </si>
  <si>
    <t>Количество приобретенных средств для ветеринарного применения</t>
  </si>
  <si>
    <t>1.81.</t>
  </si>
  <si>
    <t>Количество приобретенных наборов для диагностики африканской чумы свиней</t>
  </si>
  <si>
    <t>1.83.</t>
  </si>
  <si>
    <t>Объем остатка ссудной задолженности по субсидируемым инвестиционным кредитам (займам) в АПК</t>
  </si>
  <si>
    <t>1.84.</t>
  </si>
  <si>
    <t>Объем производства продукции товарной аквакультуры, включая посадочный материал</t>
  </si>
  <si>
    <t>1.86.</t>
  </si>
  <si>
    <t>Индекс производства продукции сельского хозяйства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2017 года</t>
  </si>
  <si>
    <t>1.87.</t>
  </si>
  <si>
    <t>Индекс производства продукции растениеводства в хозяйствах всех категорий (в сопоставимых ценах) по отношению к уровню 2017 года</t>
  </si>
  <si>
    <t>1.88.</t>
  </si>
  <si>
    <t>Индекс производства продукции растениеводства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2017 года</t>
  </si>
  <si>
    <t>1.89.</t>
  </si>
  <si>
    <t>Индекс производства продукции животноводства в хозяйствах всех категорий (в сопоставимых ценах) по отношению к уровню 2017 года</t>
  </si>
  <si>
    <t>1.90.</t>
  </si>
  <si>
    <t>Индекс производства продукции животноводства в сельскохозяйственных организациях, крестьянских (фермерских) хозяйствах, включая индивидуальных предпринимателей (в сопоставимых ценах) по отношению к уровню 2017 года</t>
  </si>
  <si>
    <t>1.91.</t>
  </si>
  <si>
    <t>Индекс производства пищевых продуктов в сопоставимых ценах) к предыдущему году</t>
  </si>
  <si>
    <t>1.92.</t>
  </si>
  <si>
    <t>Индекс производства напитков (в сопоставимых ценах) к предыдущему году</t>
  </si>
  <si>
    <t>1.93.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</si>
  <si>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</si>
  <si>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1.94.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</si>
  <si>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</si>
  <si>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1.95.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</si>
  <si>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2021 - 2025 годах)</t>
  </si>
  <si>
    <t>1.96.</t>
  </si>
  <si>
    <t>Прирост производства молока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2022 - 2025 годах), за отчетный период по отношению к среднему за 5 лет, предшествующих текущему, объему производства молока</t>
  </si>
  <si>
    <t>1.97.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</si>
  <si>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(в соответствии с соглашениями о предоставлении субсидий из федерального бюджета бюджету субъекта Российской Федерации в 2021 - 2025 годах)</t>
  </si>
  <si>
    <t>1.98.</t>
  </si>
  <si>
    <t>Размер посевных площадей, занятых зерновыми, зернобобовыми, масличными и кормовыми сельскохозяйственными культурами, в области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2021 - 2025 годах)</t>
  </si>
  <si>
    <t>тыс. га</t>
  </si>
  <si>
    <t>1.99.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</si>
  <si>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</t>
  </si>
  <si>
    <t>1.100.1.</t>
  </si>
  <si>
    <t>Доля площади, засеваемой элитными семенами, в общей площади посевов, занятой семенами сортов растений</t>
  </si>
  <si>
    <t>1.101.</t>
  </si>
  <si>
    <t>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</si>
  <si>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1.102.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</si>
  <si>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</t>
  </si>
  <si>
    <t>1.103.</t>
  </si>
  <si>
    <t>Племенное маточное поголовье сельскохозяйственных животных (в пересчете на условные головы)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2021 - 2025 годах)</t>
  </si>
  <si>
    <t>тыс. усл. голов</t>
  </si>
  <si>
    <t>1.104.</t>
  </si>
  <si>
    <t>Доля застрахованной посевной (посадочной) площади в общей посевной (посадочной) площади (в условных единицах площади)</t>
  </si>
  <si>
    <t>1.105.</t>
  </si>
  <si>
    <t>Доля застрахованного поголовья сельскохозяйственных животных в общем поголовье сельскохозяйственных животных</t>
  </si>
  <si>
    <t>1.106.</t>
  </si>
  <si>
    <t>Производство сахара белого свекловичного в твердом состоянии</t>
  </si>
  <si>
    <t>1.107.</t>
  </si>
  <si>
    <t>Производство масла подсолнечного нерафинированного и его фракций</t>
  </si>
  <si>
    <t>1.108.</t>
  </si>
  <si>
    <t>Производство муки из зерновых культур, овощных и других растительных культур, смеси из них</t>
  </si>
  <si>
    <t>1.109.</t>
  </si>
  <si>
    <t>Производство крупы</t>
  </si>
  <si>
    <t>1.110.</t>
  </si>
  <si>
    <t>Производство хлебобулочных изделий, обогащенных микронутриентами, и диетических хлебобулочных изделий</t>
  </si>
  <si>
    <t>1.111.</t>
  </si>
  <si>
    <t>Производство плодоовощных консервов</t>
  </si>
  <si>
    <t>1.112.</t>
  </si>
  <si>
    <t>Производство масла сливочного</t>
  </si>
  <si>
    <t>1.113.</t>
  </si>
  <si>
    <t>Производство сыров и сырных продуктов</t>
  </si>
  <si>
    <t>1.114.1.</t>
  </si>
  <si>
    <t>Количество проектов грантополучателей, реализуемых с помощью грантовой поддержки на развитие семейных ферм и гранта "Агропрогресс", обеспечивающих прирост объема производства сельскохозяйственной продукции в отчетном году по отношению к предыдущему году не менее чем на 8 процентов</t>
  </si>
  <si>
    <t>1.116.1.</t>
  </si>
  <si>
    <t>Количество проектов грантополучателей, реализуемых с помощью грантовой поддержки на развитие материально-технической базы сельскохозяйственных потребительских кооперативов, обеспечивших прирост объема производства сельскохозяйственной продукции в отчетном году по отношению к предыдущему году не менее чем на 8 процентов</t>
  </si>
  <si>
    <t>1.118.</t>
  </si>
  <si>
    <t>Объем произведенных семян подсолнечника</t>
  </si>
  <si>
    <t>1.119.</t>
  </si>
  <si>
    <t>Количество высокопроизводительных рабочих мест</t>
  </si>
  <si>
    <t>тонн</t>
  </si>
  <si>
    <t>1.123.</t>
  </si>
  <si>
    <t>Объем произведенных и реализованных хлеба и хлебобулочных изделий с использованием компенсации</t>
  </si>
  <si>
    <t>1.124.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</si>
  <si>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</t>
  </si>
  <si>
    <t>1.125.</t>
  </si>
  <si>
    <t>Площадь уходных работ за многолетними насаждениями (до вступления в товарное плодоношение, но не более 3 лет с момента закладки для садов интенсивного типа) в сельскохозяйственных организациях, крестьянских (фермерских) хозяйствах и у индивидуальных предпринимателей</t>
  </si>
  <si>
    <t>1.129.</t>
  </si>
  <si>
    <t>Объем реализованных зерновых культур собственного производства</t>
  </si>
  <si>
    <t>1.130.</t>
  </si>
  <si>
    <t>Среднемесячная заработная плата работников сельского хозяйства по полному кругу организаций</t>
  </si>
  <si>
    <t>4.1.</t>
  </si>
  <si>
    <t>Количество проведенных консультаций</t>
  </si>
  <si>
    <t>4.2.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</si>
  <si>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</t>
  </si>
  <si>
    <t>4.3.</t>
  </si>
  <si>
    <t>Обеспеченность надлежащего содержания административного здания и прилегающей территории</t>
  </si>
  <si>
    <t>4.4.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</si>
  <si>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</t>
  </si>
  <si>
    <t>4.5.</t>
  </si>
  <si>
    <t>Количество разработанных научно-практических рекомендаций и мероприятий</t>
  </si>
  <si>
    <t>4.6.</t>
  </si>
  <si>
    <t>Количество молодых специалистов, получивших государственную поддержку</t>
  </si>
  <si>
    <t>4.7.</t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</si>
  <si>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</t>
  </si>
  <si>
    <t>4.9.</t>
  </si>
  <si>
    <t>Количество бланков племенных свидетельств на племенную продукцию (материал)</t>
  </si>
  <si>
    <t>4.11.</t>
  </si>
  <si>
    <t>Количество созданных дополнительных мест для содержания животных без владельцев в приютах</t>
  </si>
  <si>
    <t>4.12.</t>
  </si>
  <si>
    <t>Количество проведенных ветеринарных мероприятий в отношении животных без владельцев</t>
  </si>
  <si>
    <t>Количество проведенных ветеринарных мероприятий в отношении животных без владельцев, содержащихся в приютах некоммерческих организаций</t>
  </si>
  <si>
    <t xml:space="preserve"> 4.13 </t>
  </si>
  <si>
    <t>5.1.</t>
  </si>
  <si>
    <t>Введено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</t>
  </si>
  <si>
    <t>5.2.</t>
  </si>
  <si>
    <t>Ввод в эксплуатацию мелиорируемых земель за счет проведения гидромелиоративных мероприятий</t>
  </si>
  <si>
    <t>5.3.</t>
  </si>
  <si>
    <t>Вовлечение в оборот выбывших сельскохозяйственных угодий за счет проведения культуртехнических мероприятий</t>
  </si>
  <si>
    <t>5.4.</t>
  </si>
  <si>
    <t>Площадь земельных участков, в отношении которых проведены кадастровые работы и осуществлен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</t>
  </si>
  <si>
    <t>5.5.</t>
  </si>
  <si>
    <t>Площадь земельных участков, выделяемых в счет невостребованных земельных долей, находящихся в собственности муниципальных образований, в отношении которых подготовлены проекты межевания земельных участков</t>
  </si>
  <si>
    <t>Годовой показатель. В 2021 году мониторинг показателя  не осуществлялся.</t>
  </si>
  <si>
    <t>Годовой показатель.  В 2021 году мониторинг показателя  не осуществлялся.</t>
  </si>
  <si>
    <t xml:space="preserve">министерство сельского хозяйства области   </t>
  </si>
  <si>
    <t>Производство яиц в хозяйствах всех категорий - 930,0 млн шт</t>
  </si>
  <si>
    <t>Производство яиц в сельскохозяйственных организациях, крестьянских (фермерских) хозяйствах, включая индивидуальных предпринимателей - 492,1 млн шт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</si>
  <si>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- 12,0 тыс т</t>
  </si>
  <si>
    <t>Количество приобретенных средств для ветеринарного применения - 400,0 литров</t>
  </si>
  <si>
    <t xml:space="preserve">Объем производства продукции товарной аквакультуры, включая посадочный материал -  5377,0 тонн </t>
  </si>
  <si>
    <t>Количество приобретенных наборов для диагностики африканской чумы свиней - 19</t>
  </si>
  <si>
    <t>Объем остатка ссудной задолженности по субсидируемым инвестиционным кредитам (займам) в АПК - 145728,9 тыс рублей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</si>
  <si>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 - 568 га</t>
  </si>
  <si>
    <t>Площадь уходных работ за многолетними насаждениями (до вступления в товарное плодоношение, но не более 3 лет с момента закладки для садов интенсивного типа) в сельскохозяйственных организациях, крестьянских (фермерских) хозяйствах и у индивидуальных предпринимателей - 0,5 тыс га</t>
  </si>
  <si>
    <t>Прирост производства молока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2022 - 2025 годах), за отчетный период по отношению к среднему за 5 лет, предшествующих текущему, объему производства молока - 5,6 тыс т</t>
  </si>
  <si>
    <t>Среднемесячная заработная плата работников сельского хозяйства по полному кругу организаций - 30750 рублей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</si>
  <si>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2021 - 2025 годах) - 106,3 тыс т</t>
  </si>
  <si>
    <t>Производство масла сливочного - 2,8 тыс т</t>
  </si>
  <si>
    <t>Производство сыров и сырных продуктов - 1,1 тыс т</t>
  </si>
  <si>
    <t>Племенное маточное поголовье сельскохозяйственных животных (в пересчете на условные головы)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2021 - 2025 годах) - 14,5 тыс. усл. голов</t>
  </si>
  <si>
    <t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 (в соответствии с соглашениями о предоставлении субсидий из федерального бюджета бюджету субъекта Российской Федерации в 2021 - 2025 годах) - 12,3 т</t>
  </si>
  <si>
    <t>Доля застрахованной посевной (посадочной) площади в общей посевной (посадочной) площади (в условных единицах площади) - 4,52%</t>
  </si>
  <si>
    <t>Доля застрахованного поголовья сельскохозяйственных животных в общем поголовье сельскохозяйственных животных - 8,98%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</si>
  <si>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 - 50,0 тыс т</t>
  </si>
  <si>
    <t>Размер посевных площадей, занятых зерновыми, зернобобовыми, масличными и кормовыми сельскохозяйственными культурами, в области в сельскохозяйственных организациях, крестьянских (фермерских) хозяйствах, включая индивидуальных предпринимателей) (в соответствии с соглашениями о предоставлении субсидий из федерального бюджета бюджету субъекта Российской Федерации в 2021 - 2025 годах) - 805,0 тыс га</t>
  </si>
  <si>
    <t>Доля площади, засеваемой элитными семенами, в общей площади посевов, занятой семенами сортов растений - 1,0%</t>
  </si>
  <si>
    <t>Производство сахара белого свекловичного в твердом состоянии - 50,0 тыс т</t>
  </si>
  <si>
    <t>Производство масла подсолнечного нерафинированного и его фракций - 410,0 тыс т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</si>
  <si>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 - 1,5 тыс т</t>
  </si>
  <si>
    <t>Производство муки из зерновых культур, овощных и других растительных культур, смеси из них - 267,0 тыс т</t>
  </si>
  <si>
    <t>Производство крупы - 57,8 тыс т</t>
  </si>
  <si>
    <t>Производство хлебобулочных изделий, обогащенных микронутриентами, и диетических хлебобулочных изделий - 0,6 тыс т</t>
  </si>
  <si>
    <t>Производство плодоовощных консервов - 213,0 млн. усл. банок</t>
  </si>
  <si>
    <t>Объем произведенных семян подсолнечника - 25,4 т</t>
  </si>
  <si>
    <t>Численность маточного товарного поголовья крупного рогатого скота специализированных мясных пород, за исключением племенных животных,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 - 18,7 тыс голов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</si>
  <si>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 (в соответствии с соглашениями о предоставлении субсидий из федерального бюджета бюджету субъекта Российской Федерации в 2020 - 2025 годах) - 62,4 тыс. голов</t>
  </si>
  <si>
    <t>Объем произведенных и реализованных хлеба и хлебобулочных изделий с использованием компенсации - 18887,96 тонн</t>
  </si>
  <si>
    <t>Объем реализованных зерновых культур собственного производства - 680,588 тыс тонн</t>
  </si>
  <si>
    <t>Обеспеченность надлежащего содержания административного здания и прилегающей территории - 5,304 тыс. кв. м</t>
  </si>
  <si>
    <t>Количество проведенных консультаций - 850 шт.</t>
  </si>
  <si>
    <t>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 - 700 единиц</t>
  </si>
  <si>
    <t>Рентабельность сельскохозяйственных организаций (с учетом субсидий) - 20,5%</t>
  </si>
  <si>
    <t>Количество разработанных научно-практических рекомендаций и мероприятий - 5 единиц</t>
  </si>
  <si>
    <t>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 - 100,0%</t>
  </si>
  <si>
    <t>Среднемесячная заработная плата работников сельского хозяйства (без субъектов малого предпринимательства) - 31263,0 рублей</t>
  </si>
  <si>
    <t>Количество молодых специалистов, получивших государственную поддержку - 31 единиц</t>
  </si>
  <si>
    <t>Количество бланков племенных свидетельств на племенную продукцию (материал) - 200 штук</t>
  </si>
  <si>
    <t>Количество созданных дополнительных мест для содержания животных без владельцев в приютах - 60 штук</t>
  </si>
  <si>
    <t>Количество проведенных ветеринарных мероприятий в отношении животных без владельцев - 1130</t>
  </si>
  <si>
    <t>Количество проведенных ветеринарных мероприятий в отношении животных без владельцев, содержащихся в приютах некоммерческих организаций - 377</t>
  </si>
  <si>
    <t>Ввод в эксплуатацию мелиорируемых земель за счет проведения гидромелиоративных мероприятий - 8734,8 га</t>
  </si>
  <si>
    <t>Вовлечение в оборот выбывших сельскохозяйственных угодий за счет проведения культуртехнических мероприятий - 459 га</t>
  </si>
  <si>
    <t>Площадь земельных участков, в отношении которых проведены кадастровые работы и осуществлен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 - 3,7 тыс га</t>
  </si>
  <si>
    <t>Площадь земельных участков, выделяемых в счет невостребованных земельных долей, находящихся в собственности муниципальных образований, в отношении которых подготовлены проекты межевания земельных участков - 3,7 тыс га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</si>
  <si>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органам исполнительной власти субъектов Российской Федерации - 1 шт</t>
  </si>
  <si>
    <t>Количество действующих центров компетенций в сфере сельскохозяйственной кооперации и поддержки фермеров - 1</t>
  </si>
  <si>
    <t>Субъекты МСП в АПК, получившие государственную поддержку в рамках федерального проекта на создание и развитие производств (количество крестьянских (фермерских) хозяйств, индивидуальных предпринимателей и сельскохозяйственных потребительских кооперативов, получивших государственную поддержку в рамках федерального проекта) - 20 единиц</t>
  </si>
  <si>
    <t xml:space="preserve">обеспечение сбалансированного и устойчивого развития агропромышленного комплекса области, стимулирование инвестиционной деятельности </t>
  </si>
  <si>
    <t>Годовой показатель. Приведены статистические данные за январь-май 2022 года</t>
  </si>
  <si>
    <t xml:space="preserve">Годовой показатель. Приведены оперативные данные за отчетный период. Согласно п.27 Постановления Правительства РФ от 06.09.2018г №1063 показатель  является обратным. </t>
  </si>
  <si>
    <t>Годовой показатель. Приведены оперативные данные за отчетный период</t>
  </si>
  <si>
    <r>
      <t xml:space="preserve"> </t>
    </r>
    <r>
      <rPr>
        <sz val="14"/>
        <rFont val="PT Astra Serif"/>
        <family val="1"/>
        <charset val="204"/>
      </rPr>
      <t>За счет средств областного и федерального бюджетов оказана финансовая поддержка 6 сельскохозяйственным потребительским кооперативам: СССПК "Маврино" Балаковского района,</t>
    </r>
    <r>
      <rPr>
        <i/>
        <sz val="14"/>
        <color rgb="FFFF0000"/>
        <rFont val="PT Astra Serif"/>
        <family val="1"/>
        <charset val="204"/>
      </rPr>
      <t xml:space="preserve"> </t>
    </r>
    <r>
      <rPr>
        <sz val="14"/>
        <rFont val="PT Astra Serif"/>
        <family val="1"/>
        <charset val="204"/>
      </rPr>
      <t>СПССК "Содружество" Марксовского района,</t>
    </r>
    <r>
      <rPr>
        <i/>
        <sz val="14"/>
        <color rgb="FFFF0000"/>
        <rFont val="PT Astra Serif"/>
        <family val="1"/>
        <charset val="204"/>
      </rPr>
      <t xml:space="preserve">  </t>
    </r>
    <r>
      <rPr>
        <sz val="14"/>
        <rFont val="PT Astra Serif"/>
        <family val="1"/>
        <charset val="204"/>
      </rPr>
      <t xml:space="preserve">СППССК "Феникс"  Перелюбского района,  СССПК "Амир"  Советского района, </t>
    </r>
    <r>
      <rPr>
        <i/>
        <sz val="14"/>
        <color rgb="FFFF0000"/>
        <rFont val="PT Astra Serif"/>
        <family val="1"/>
        <charset val="204"/>
      </rPr>
      <t xml:space="preserve"> </t>
    </r>
    <r>
      <rPr>
        <sz val="14"/>
        <rFont val="PT Astra Serif"/>
        <family val="1"/>
        <charset val="204"/>
      </rPr>
      <t xml:space="preserve">СПССК "Хвалынский сад" и СПСОК "Алексеевский"  Хвалынского района </t>
    </r>
  </si>
  <si>
    <t>За счет средств областного и федерального бюджетов предоставлены гранты 15 бюджетополучателям 10 районов области (Энгельсского, Татищевского, Новоузенского, Александрово-Гайского и других)</t>
  </si>
  <si>
    <t xml:space="preserve">Годовой показатель, за отчетный период  финансирование мероприятия за счет средств областного бюджета не осуществлялось </t>
  </si>
  <si>
    <t>За счет средств областного и федерального бюджетов оказана финансовая поддержка 47 бюджетополучателям 18 районов области (Петровского, Пугачевского, Энгельсского, Базарно-Карабулакского и других)</t>
  </si>
  <si>
    <t xml:space="preserve">Годовой показатель, за отчетный период финансирование мероприятия за счет средств областного и федерального бюджетов не осуществлялось </t>
  </si>
  <si>
    <t>За счет средств областного и федерального бюджетов оказана финансовая поддержка 12 сельхозтоваропроизводителям 11 районов области (Пугачевского, Озинского, Екатериновского и других)</t>
  </si>
  <si>
    <t>За счет средств областного и федерального бюджетов оказана финансовая поддержка ООО "Свинокомплекс Хвалынский" Энгельсского района</t>
  </si>
  <si>
    <t>Обеспечивается бесперебойная эксплуатация административного здания и его надлежащее содержание на площади 5,304 тыс. кв.м</t>
  </si>
  <si>
    <t xml:space="preserve">С начала 2022 года проведена 481 консультация </t>
  </si>
  <si>
    <r>
      <t xml:space="preserve">Годовой показатель                                                              </t>
    </r>
    <r>
      <rPr>
        <i/>
        <sz val="14"/>
        <color rgb="FFFF0000"/>
        <rFont val="PT Astra Serif"/>
        <family val="1"/>
        <charset val="204"/>
      </rPr>
      <t xml:space="preserve">   </t>
    </r>
  </si>
  <si>
    <t>В целях формирования программы научно-исследовательских и опытно-конструкторских разработок на 2022 год проведены заседания секций научно-технического Совета министерства сельского хозяйства Саратовской области</t>
  </si>
  <si>
    <t>Годовой показатель. В целях формирования программы научно-исследовательских и опытно-конструкторских разработок на 2022 год проведены заседания секций научно-технического Совета министерства сельского хозяйства Саратовской области. Завершение работ по разработке научно-практических рекомендаций предусматривается в конце текущего года</t>
  </si>
  <si>
    <t xml:space="preserve">Годовой показатель, за отчетный период  финансирование мероприятия за счет средств областного и федерального бюджетов не осуществлялось </t>
  </si>
  <si>
    <t>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- 1 единица</t>
  </si>
  <si>
    <r>
      <rPr>
        <sz val="14"/>
        <rFont val="PT Astra Serif"/>
        <family val="1"/>
        <charset val="204"/>
      </rPr>
      <t>За счет средств областного и федерального бюджетов оказана финансовая поддержка 30 бюджетополучателям Хвалынского, Саратовского, Петровского, Марксовского и других районов области.</t>
    </r>
    <r>
      <rPr>
        <i/>
        <sz val="14"/>
        <color rgb="FFFF0000"/>
        <rFont val="PT Astra Serif"/>
        <family val="1"/>
        <charset val="204"/>
      </rPr>
      <t xml:space="preserve"> </t>
    </r>
  </si>
  <si>
    <t xml:space="preserve">За счет средств областного бюджета приобретено 4270 штук бланков племенных свидетельств   </t>
  </si>
  <si>
    <t>Годовой показатель. Планируется внесение изменений в части повышения планового целевого показателя</t>
  </si>
  <si>
    <t>за III квартал 2022 года</t>
  </si>
  <si>
    <t>Годовой показатель. Приведены статистические данные за январь-июль 2022 года</t>
  </si>
  <si>
    <t>Мероприятие 1.6 "Возмещение части прямых понесенных затрат на создание и (или) модернизацию объектов агропромышленного комплекса"</t>
  </si>
  <si>
    <t>произведенных за 9 месяцев 2022 года, за счет соответствующих источников финансового обеспечения</t>
  </si>
  <si>
    <t>Годовой показатель. В 2021 году мониторинг показателя  не осуществлялся. Приведены оперативные данные за январь-июнь 2022 года</t>
  </si>
  <si>
    <t>Годовой показатель. Приведены статистические данные за январь-август 2022 года</t>
  </si>
  <si>
    <t xml:space="preserve">Годовой показатель.  </t>
  </si>
  <si>
    <t>Годовой показатель. Приведены статистические данные за январь-июнь 2022 года</t>
  </si>
  <si>
    <t>Годовой показатель. Приведены оперативные данные за январь-июнь 2022 года</t>
  </si>
  <si>
    <t xml:space="preserve">За отчетный период объем производства продукции товарной аквакультуры, включая посадочный материал,  составил 3260 тонн </t>
  </si>
  <si>
    <t>За счет средств областного и федерального бюджетов оказана финансовая поддержка 8 птицефабрикам 7 районов области: Аткарского, Балашовского, Дергачевского, Калининского, Лысогорского, Ртищевского, Энгельсского. За январь-август 2022 года производство яиц в хозяйствах всех категорий составило 680,9 млн.шт.</t>
  </si>
  <si>
    <t>За январь-август 2022 года 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- 9,2 тыс тонн</t>
  </si>
  <si>
    <t xml:space="preserve">За отчетный период приобретено 350 литров средств ветеринарного применения </t>
  </si>
  <si>
    <t xml:space="preserve">Годовой показатель </t>
  </si>
  <si>
    <t>За отчетный период приобретено 20 наборов для диагностики африканской чумы свиней</t>
  </si>
  <si>
    <t xml:space="preserve">За счет средств областного и федерального бюджетов оказана финансовая поддержка АО ПЗ «Трудовой» Марксовского района, ООО "ГУНО" Вольского района. Объем остатка ссудной задолженности по субсидируемым инвестиционным кредитам (займам) в АПК составил  160217,0 тыс рублей.                                                                                     </t>
  </si>
  <si>
    <t>Количество объектов агропромышленного комплекса области, введенных в год предоставления субсидии, а также в годах, предшествующих году предоставления субсидии</t>
  </si>
  <si>
    <t>1.82.</t>
  </si>
  <si>
    <t>Количество объектов агропромышленного комплекса области, введенных в год предоставления субсидии, а также в годах, предшествующих году предоставления субсидии - 3 ед.</t>
  </si>
  <si>
    <t xml:space="preserve">По оперативной информации муниципальных районов области с начала текущего года площадь закладки многолетних насаждений составила 400,0 га. </t>
  </si>
  <si>
    <t>За счет средств областного и федерального бюджетов оказана финансовая поддержка СССПК "Маврино" Балаковского района, СССПК "Амир" Советского района</t>
  </si>
  <si>
    <t xml:space="preserve">За счет средств областного и федерального бюджетов оказана финансовая поддержка 13 грантополучателям 10 районов области (Ровенского, Энгельсского, Петровского, Озинского и других) </t>
  </si>
  <si>
    <t>За счет средств областного и федерального бюджетов оказана финансовая поддержка 47 сельхозтоваропроизводителям 18 районов области (Базарно-Карабулакского, Пугачевского, Петровского, Энгельсского и других). За январь-август 2022 года произведено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составило 87,2 тыс. тонн молока</t>
  </si>
  <si>
    <t>По оперативным данным за январь-август 2022 года произведено 3,7 тыс тонн масла сливочного</t>
  </si>
  <si>
    <t>По оперативным данным за январь-август 2022 года произведено 0,6 тыс тонн сыров и сырных продуктов</t>
  </si>
  <si>
    <t>За счет средств областного и федерального бюджетов оказана финансовая поддержка 13 сельхозтоваропроизводителям 12 районов области ( Марксовского, Ал-Гайского, Базарно-Карабулакского и других районов). Племенное маточное поголовье сельскохозяйственных животных составило 13,4 тыс. усл. голов</t>
  </si>
  <si>
    <t xml:space="preserve">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 - 19,8 т </t>
  </si>
  <si>
    <t>За счет средств областного и федерального бюджетов оказана финансовая поддержка 432 сельхозтоваропроизводителям 37 районов области на возмещение части затрат по проведению агротехнологических работ, производству картофеля, овощей открытого грунта, поддержку элитного семеноводства, производство семян</t>
  </si>
  <si>
    <t>Доля площади, засеваемой элитными семенами, в общей площади посевов, занятой семенами сортов растений - 1,6%</t>
  </si>
  <si>
    <t>По оперативной информации за январь-август 2022 года произведено 358,6 тыс тонн масла подсолнечного нерафинированного и его фракций</t>
  </si>
  <si>
    <t>По оперативной информации за январь-август 2022 года произведено 238,7 тыс тонн муки из зерновых культур</t>
  </si>
  <si>
    <t>По оперативной информации за январь-август текущего года произведено 55,8 тыс тонн крупы</t>
  </si>
  <si>
    <t>По оперативной информации за январь-июнь 2022 года произведено 87,2 млн усл. банок плодоовощных консервов</t>
  </si>
  <si>
    <t>За счет средств областного и федерального бюджетов оказана финансовая поддержка 152 сельхозтоваропроизводителям  30 районов области (Алгайского, Новоузенского, Питерского, Пугачевского и других). Численность маточного товарного поголовья КРС специализированных мясных пород - 21,3 тыс голов</t>
  </si>
  <si>
    <t>За счет средств областного и федерального бюджетов оказана финансовая поддержка 117 сельхозтоваропроизводителям 27 районов области (Алгайского, Новоузенского, Питерского, Энгельсского и других). По оперативной информации маточное поголовье овец и коз за отчетный период составило 70,96 тыс голов</t>
  </si>
  <si>
    <t>За счет средств областного и федерального бюджетов оказана финансовая поддержка 9 предприятиям хлебопекарной промышленности Балаковского, Новоузенского, Дергачевского районов области и г.Саратова, общий объем произведенных и реализованных хлеба и хлебобулочных изделий - 15500,0 тонны</t>
  </si>
  <si>
    <t>Среднемесячная заработная плата работников сельского хозяйства по полному кругу организаций - 37635,5 рублей</t>
  </si>
  <si>
    <t>Предоставление субсидий носит заявительный характер. За счет средств областного бюджета оказана финансовая поддержка  34 молодым специалистам 8  районов области (Аркадакского, Марксовского, Пугачевского и других) трудоустроившимся на работу в сельской местности</t>
  </si>
  <si>
    <t>С н7ачала 2022 года  2022 года создано 4 дополнительных места для содержания животных</t>
  </si>
  <si>
    <t>С начала текущего года  2022 года проведено 444 ветеринарных мероприятия</t>
  </si>
  <si>
    <t>С начала 2022 года проведено 112 ветеринарных мероприятий в отношении животных без владельцев</t>
  </si>
  <si>
    <t>Введено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экспортно ориентированной сельскохозяйственной продукции за счет проведения культуртехнических мероприятий - 4053,5 га</t>
  </si>
  <si>
    <t>За отчетный период введено в эксплуатацию 2627,2 га мелиорируемых земель для выращивания экспортно ориентированной сельскохозяйственной продукции</t>
  </si>
  <si>
    <t>С начала 2022 года вовлечено в оборот 725,46 га выбывших сельскохозяйственных угодий</t>
  </si>
  <si>
    <t>Количество проектов грантополучателей, реализуемых с помощью грантовой поддержки на развитие материально-технической базы сельскохозяйственных потребительских кооперативов, обеспечивших прирост объема производства сельскохозяйственной продукции в отчетном году по отношению к предыдущему году не менее чем на 8 процентов - 3 ед.</t>
  </si>
  <si>
    <t>Количество высокопроизводительных рабочих мест - 9300 ед.</t>
  </si>
  <si>
    <t>Количество проектов грантополучателей, реализуемых с помощью грантовой поддержки на развитие семейных ферм и гранта "Агропрогресс", обеспечивающих прирост объема производства сельскохозяйственной продукции в отчетном году по отношению к предыдущему году не менее чем на 8 процентов - 13 ед.</t>
  </si>
  <si>
    <t>За счет средств областного и федерального бюджетов оказана финансовая поддержка 10 сельхозтоваропроизводителям  Воскресенского, Краснокутского, Краснопартизанского, Новобурасского, Пугачевского,  Турковского, Энгельсского районов области. С начала текущего года введено в эксплуатацию 10054,0 га  мелиорируемых земель</t>
  </si>
  <si>
    <t>За январь-август 2022 года производство яиц в сельскохозяйственных организациях, крестьянских (фермерских) хозяйствах, включая индивидуальных предпринимателей - 368,0 млн.шт.</t>
  </si>
  <si>
    <t>х</t>
  </si>
  <si>
    <t>Обоснование  отклонений значений показателя              (при наличии)</t>
  </si>
  <si>
    <t>Сведения о выполнении (невыполнении) проектов (программ),                                                                                                                                     мероприятий проектов (программ), мероприятий ведомственных целевых программ, мероприятий,                                                 контрольных событий подпрограммы                                                                                                                                                                                                                                            (достижение соответствующих ожидаемых результатов)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</si>
</sst>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rgb="FF00000A"/>
      <name val="PT Astra Serif"/>
      <family val="1"/>
      <charset val="204"/>
    </font>
    <font>
      <b/>
      <sz val="11"/>
      <color rgb="FF00000A"/>
      <name val="PT Astra Serif"/>
      <family val="1"/>
      <charset val="204"/>
    </font>
    <font>
      <b/>
      <sz val="12"/>
      <color rgb="FF00000A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sz val="13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3"/>
      <name val="PT Astra Serif"/>
      <family val="1"/>
      <charset val="204"/>
    </font>
    <font>
      <b/>
      <sz val="13"/>
      <name val="PT Astra Serif"/>
      <family val="1"/>
      <charset val="204"/>
    </font>
    <font>
      <b/>
      <sz val="13"/>
      <color indexed="8"/>
      <name val="PT Astra Serif"/>
      <family val="1"/>
      <charset val="204"/>
    </font>
    <font>
      <sz val="13"/>
      <color indexed="8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i/>
      <sz val="14"/>
      <color rgb="FFFF0000"/>
      <name val="PT Astra Serif"/>
      <family val="1"/>
      <charset val="204"/>
    </font>
    <font>
      <b/>
      <sz val="18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16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16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left" vertical="center"/>
      <protection locked="0"/>
    </xf>
    <xf numFmtId="16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vertical="top" wrapText="1"/>
    </xf>
    <xf numFmtId="164" fontId="19" fillId="0" borderId="12" xfId="0" applyNumberFormat="1" applyFont="1" applyFill="1" applyBorder="1" applyAlignment="1">
      <alignment vertical="top" wrapText="1"/>
    </xf>
    <xf numFmtId="164" fontId="2" fillId="0" borderId="12" xfId="0" applyNumberFormat="1" applyFont="1" applyFill="1" applyBorder="1" applyAlignment="1">
      <alignment vertical="top" wrapText="1"/>
    </xf>
    <xf numFmtId="164" fontId="2" fillId="0" borderId="13" xfId="0" applyNumberFormat="1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164" fontId="19" fillId="0" borderId="3" xfId="0" applyNumberFormat="1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left" vertical="top" wrapText="1"/>
    </xf>
    <xf numFmtId="164" fontId="19" fillId="0" borderId="12" xfId="0" applyNumberFormat="1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left" vertical="top" wrapText="1"/>
    </xf>
    <xf numFmtId="164" fontId="19" fillId="0" borderId="2" xfId="0" applyNumberFormat="1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/>
    <xf numFmtId="0" fontId="19" fillId="0" borderId="20" xfId="0" applyFont="1" applyFill="1" applyBorder="1"/>
    <xf numFmtId="0" fontId="2" fillId="0" borderId="17" xfId="0" applyFont="1" applyFill="1" applyBorder="1" applyAlignment="1" applyProtection="1">
      <alignment vertical="top" wrapText="1"/>
      <protection locked="0"/>
    </xf>
    <xf numFmtId="0" fontId="20" fillId="0" borderId="1" xfId="0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top" wrapText="1"/>
    </xf>
    <xf numFmtId="0" fontId="19" fillId="0" borderId="15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164" fontId="20" fillId="0" borderId="29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center" vertical="top" wrapText="1"/>
    </xf>
    <xf numFmtId="2" fontId="19" fillId="0" borderId="1" xfId="0" applyNumberFormat="1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center" vertical="top" wrapText="1"/>
    </xf>
    <xf numFmtId="164" fontId="20" fillId="0" borderId="3" xfId="0" applyNumberFormat="1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vertical="top" wrapText="1"/>
    </xf>
    <xf numFmtId="165" fontId="20" fillId="0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1" fontId="19" fillId="0" borderId="1" xfId="0" applyNumberFormat="1" applyFont="1" applyFill="1" applyBorder="1" applyAlignment="1">
      <alignment horizontal="center" vertical="top" wrapText="1"/>
    </xf>
    <xf numFmtId="1" fontId="20" fillId="0" borderId="1" xfId="0" applyNumberFormat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vertical="top" wrapText="1"/>
    </xf>
    <xf numFmtId="0" fontId="19" fillId="0" borderId="21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9" fillId="0" borderId="20" xfId="0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12" fillId="0" borderId="35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16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/>
    <xf numFmtId="0" fontId="14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11" fillId="0" borderId="0" xfId="0" applyFont="1" applyFill="1"/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justify"/>
    </xf>
    <xf numFmtId="0" fontId="12" fillId="0" borderId="0" xfId="0" applyFont="1" applyFill="1" applyAlignment="1">
      <alignment vertical="top"/>
    </xf>
    <xf numFmtId="0" fontId="14" fillId="0" borderId="0" xfId="0" applyFont="1" applyFill="1" applyBorder="1"/>
    <xf numFmtId="0" fontId="14" fillId="0" borderId="0" xfId="0" applyFont="1" applyFill="1" applyBorder="1" applyAlignment="1"/>
    <xf numFmtId="0" fontId="12" fillId="0" borderId="0" xfId="0" applyFont="1" applyFill="1" applyBorder="1"/>
    <xf numFmtId="0" fontId="14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vertical="top" wrapText="1"/>
    </xf>
    <xf numFmtId="164" fontId="20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top" wrapText="1"/>
    </xf>
    <xf numFmtId="0" fontId="19" fillId="0" borderId="17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center" vertical="top"/>
    </xf>
    <xf numFmtId="0" fontId="19" fillId="0" borderId="18" xfId="0" applyFont="1" applyFill="1" applyBorder="1" applyAlignment="1">
      <alignment vertical="top" wrapText="1"/>
    </xf>
    <xf numFmtId="17" fontId="19" fillId="0" borderId="15" xfId="0" applyNumberFormat="1" applyFont="1" applyFill="1" applyBorder="1" applyAlignment="1">
      <alignment vertical="top"/>
    </xf>
    <xf numFmtId="0" fontId="20" fillId="0" borderId="2" xfId="0" applyFont="1" applyFill="1" applyBorder="1" applyAlignment="1">
      <alignment horizontal="center" vertical="top"/>
    </xf>
    <xf numFmtId="17" fontId="19" fillId="0" borderId="17" xfId="0" applyNumberFormat="1" applyFont="1" applyFill="1" applyBorder="1" applyAlignment="1">
      <alignment vertical="top"/>
    </xf>
    <xf numFmtId="0" fontId="19" fillId="0" borderId="21" xfId="0" applyFont="1" applyFill="1" applyBorder="1" applyAlignment="1">
      <alignment vertical="top" wrapText="1"/>
    </xf>
    <xf numFmtId="165" fontId="19" fillId="0" borderId="1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/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vertical="top" wrapText="1"/>
    </xf>
    <xf numFmtId="164" fontId="20" fillId="0" borderId="42" xfId="0" applyNumberFormat="1" applyFont="1" applyFill="1" applyBorder="1" applyAlignment="1">
      <alignment horizontal="center" vertical="top" wrapText="1"/>
    </xf>
    <xf numFmtId="164" fontId="20" fillId="0" borderId="7" xfId="0" applyNumberFormat="1" applyFont="1" applyFill="1" applyBorder="1" applyAlignment="1">
      <alignment horizontal="center" vertical="top" wrapText="1"/>
    </xf>
    <xf numFmtId="164" fontId="23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 wrapText="1"/>
    </xf>
    <xf numFmtId="0" fontId="19" fillId="0" borderId="1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19" fillId="0" borderId="12" xfId="0" applyNumberFormat="1" applyFont="1" applyFill="1" applyBorder="1" applyAlignment="1">
      <alignment horizontal="left" vertical="top" wrapText="1"/>
    </xf>
    <xf numFmtId="0" fontId="19" fillId="0" borderId="16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0" fillId="0" borderId="26" xfId="0" applyFont="1" applyFill="1" applyBorder="1" applyAlignment="1">
      <alignment vertical="top" wrapText="1"/>
    </xf>
    <xf numFmtId="0" fontId="19" fillId="0" borderId="26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4" xfId="0" applyFont="1" applyFill="1" applyBorder="1" applyAlignment="1">
      <alignment horizontal="center" vertical="top"/>
    </xf>
    <xf numFmtId="0" fontId="20" fillId="0" borderId="3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left" vertical="top" wrapText="1"/>
    </xf>
    <xf numFmtId="164" fontId="18" fillId="0" borderId="3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9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left" vertical="top" wrapText="1"/>
    </xf>
    <xf numFmtId="0" fontId="19" fillId="0" borderId="17" xfId="0" applyFont="1" applyFill="1" applyBorder="1" applyAlignment="1" applyProtection="1">
      <alignment vertical="top" wrapText="1"/>
      <protection locked="0"/>
    </xf>
    <xf numFmtId="164" fontId="19" fillId="0" borderId="1" xfId="0" applyNumberFormat="1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164" fontId="19" fillId="0" borderId="2" xfId="0" applyNumberFormat="1" applyFont="1" applyFill="1" applyBorder="1" applyAlignment="1">
      <alignment horizontal="center" vertical="top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/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164" fontId="20" fillId="0" borderId="36" xfId="0" applyNumberFormat="1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2" xfId="0" applyNumberFormat="1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1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/>
    </xf>
    <xf numFmtId="164" fontId="19" fillId="0" borderId="3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Fill="1" applyBorder="1" applyAlignment="1" applyProtection="1">
      <alignment horizontal="center" vertical="top" wrapText="1"/>
      <protection locked="0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Fill="1" applyBorder="1" applyAlignment="1" applyProtection="1">
      <alignment vertical="top" wrapText="1"/>
      <protection locked="0"/>
    </xf>
    <xf numFmtId="0" fontId="12" fillId="0" borderId="4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1" fillId="0" borderId="36" xfId="0" applyFont="1" applyFill="1" applyBorder="1" applyAlignment="1" applyProtection="1">
      <alignment horizontal="left" vertical="top" wrapText="1"/>
      <protection locked="0"/>
    </xf>
    <xf numFmtId="0" fontId="11" fillId="0" borderId="30" xfId="0" applyFont="1" applyFill="1" applyBorder="1" applyAlignment="1" applyProtection="1">
      <alignment horizontal="left" vertical="top" wrapText="1"/>
      <protection locked="0"/>
    </xf>
    <xf numFmtId="0" fontId="11" fillId="0" borderId="2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>
      <alignment horizontal="center" vertical="center"/>
    </xf>
    <xf numFmtId="164" fontId="12" fillId="0" borderId="3" xfId="0" applyNumberFormat="1" applyFont="1" applyFill="1" applyBorder="1" applyAlignment="1" applyProtection="1">
      <alignment horizontal="left" vertical="top" wrapText="1"/>
      <protection locked="0"/>
    </xf>
    <xf numFmtId="164" fontId="12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2" fillId="0" borderId="3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left" vertical="top"/>
      <protection locked="0"/>
    </xf>
    <xf numFmtId="0" fontId="12" fillId="0" borderId="3" xfId="0" applyFont="1" applyFill="1" applyBorder="1" applyAlignment="1" applyProtection="1">
      <alignment horizontal="left" vertical="top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14" fontId="12" fillId="0" borderId="1" xfId="0" applyNumberFormat="1" applyFont="1" applyFill="1" applyBorder="1" applyAlignment="1" applyProtection="1">
      <alignment horizontal="left" vertical="top" wrapText="1"/>
      <protection locked="0"/>
    </xf>
    <xf numFmtId="164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35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center" vertical="top"/>
      <protection locked="0"/>
    </xf>
    <xf numFmtId="0" fontId="12" fillId="0" borderId="3" xfId="0" applyFont="1" applyFill="1" applyBorder="1" applyAlignment="1" applyProtection="1">
      <alignment horizontal="center" vertical="top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9" fillId="0" borderId="3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43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19" fillId="0" borderId="38" xfId="0" applyFont="1" applyFill="1" applyBorder="1" applyAlignment="1">
      <alignment horizontal="left" vertical="top" wrapText="1"/>
    </xf>
    <xf numFmtId="0" fontId="19" fillId="0" borderId="3" xfId="0" applyNumberFormat="1" applyFont="1" applyFill="1" applyBorder="1" applyAlignment="1">
      <alignment horizontal="left" vertical="top" wrapText="1"/>
    </xf>
    <xf numFmtId="0" fontId="19" fillId="0" borderId="2" xfId="0" applyNumberFormat="1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15" xfId="0" applyFont="1" applyFill="1" applyBorder="1" applyAlignment="1" applyProtection="1">
      <alignment horizontal="left" vertical="top" wrapText="1"/>
      <protection locked="0"/>
    </xf>
    <xf numFmtId="0" fontId="19" fillId="0" borderId="16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36" xfId="0" applyFont="1" applyFill="1" applyBorder="1" applyAlignment="1" applyProtection="1">
      <alignment horizontal="left" vertical="top" wrapText="1"/>
      <protection locked="0"/>
    </xf>
    <xf numFmtId="0" fontId="19" fillId="0" borderId="41" xfId="0" applyFont="1" applyFill="1" applyBorder="1" applyAlignment="1" applyProtection="1">
      <alignment horizontal="left" vertical="top" wrapText="1"/>
      <protection locked="0"/>
    </xf>
    <xf numFmtId="0" fontId="19" fillId="0" borderId="40" xfId="0" applyFont="1" applyFill="1" applyBorder="1" applyAlignment="1">
      <alignment horizontal="left" vertical="top" wrapText="1"/>
    </xf>
    <xf numFmtId="0" fontId="19" fillId="0" borderId="38" xfId="0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 applyProtection="1">
      <alignment horizontal="left" vertical="top" wrapText="1"/>
      <protection locked="0"/>
    </xf>
    <xf numFmtId="0" fontId="19" fillId="0" borderId="28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19" fillId="0" borderId="3" xfId="0" applyFont="1" applyFill="1" applyBorder="1" applyAlignment="1" applyProtection="1">
      <alignment horizontal="left" vertical="top" wrapText="1"/>
      <protection locked="0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9" fillId="0" borderId="25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center" vertical="top" wrapText="1"/>
    </xf>
    <xf numFmtId="0" fontId="19" fillId="0" borderId="33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19" fillId="0" borderId="4" xfId="0" applyFont="1" applyFill="1" applyBorder="1" applyAlignment="1" applyProtection="1">
      <alignment horizontal="left" vertical="top" wrapText="1"/>
      <protection locked="0"/>
    </xf>
    <xf numFmtId="0" fontId="2" fillId="0" borderId="39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2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K451"/>
  <sheetViews>
    <sheetView zoomScale="90" zoomScaleNormal="90" workbookViewId="0">
      <selection activeCell="J117" sqref="J117:K117"/>
    </sheetView>
  </sheetViews>
  <sheetFormatPr defaultColWidth="9.109375" defaultRowHeight="13.8"/>
  <cols>
    <col min="1" max="1" width="35.44140625" style="24" customWidth="1"/>
    <col min="2" max="2" width="27.88671875" style="25" customWidth="1"/>
    <col min="3" max="3" width="21.33203125" style="25" customWidth="1"/>
    <col min="4" max="4" width="18.109375" style="26" customWidth="1"/>
    <col min="5" max="5" width="13.44140625" style="7" customWidth="1"/>
    <col min="6" max="6" width="15.109375" style="7" customWidth="1"/>
    <col min="7" max="7" width="12.88671875" style="7" customWidth="1"/>
    <col min="8" max="8" width="14.33203125" style="7" customWidth="1"/>
    <col min="9" max="9" width="16" style="7" customWidth="1"/>
    <col min="10" max="11" width="13.44140625" style="7" customWidth="1"/>
    <col min="12" max="16384" width="9.109375" style="1"/>
  </cols>
  <sheetData>
    <row r="1" spans="1:11" ht="18" customHeight="1">
      <c r="A1" s="199" t="s">
        <v>26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8" customHeight="1">
      <c r="A2" s="216" t="s">
        <v>37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18" customHeight="1">
      <c r="A3" s="216" t="s">
        <v>38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ht="18" customHeight="1">
      <c r="A4" s="216" t="s">
        <v>355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</row>
    <row r="5" spans="1:11" ht="18" customHeight="1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1" ht="23.25" customHeight="1">
      <c r="A6" s="2"/>
      <c r="B6" s="3"/>
      <c r="C6" s="4"/>
      <c r="D6" s="5"/>
      <c r="E6" s="6"/>
      <c r="F6" s="6"/>
      <c r="G6" s="6"/>
      <c r="H6" s="6"/>
      <c r="I6" s="6"/>
      <c r="K6" s="7" t="s">
        <v>32</v>
      </c>
    </row>
    <row r="7" spans="1:11" ht="19.5" customHeight="1">
      <c r="A7" s="217" t="s">
        <v>33</v>
      </c>
      <c r="B7" s="217" t="s">
        <v>34</v>
      </c>
      <c r="C7" s="219" t="s">
        <v>0</v>
      </c>
      <c r="D7" s="190" t="s">
        <v>35</v>
      </c>
      <c r="E7" s="190" t="s">
        <v>23</v>
      </c>
      <c r="F7" s="190" t="s">
        <v>36</v>
      </c>
      <c r="G7" s="188" t="s">
        <v>31</v>
      </c>
      <c r="H7" s="189"/>
      <c r="I7" s="190" t="s">
        <v>24</v>
      </c>
      <c r="J7" s="190"/>
      <c r="K7" s="190"/>
    </row>
    <row r="8" spans="1:11" ht="117.6" customHeight="1">
      <c r="A8" s="218"/>
      <c r="B8" s="218"/>
      <c r="C8" s="219"/>
      <c r="D8" s="190"/>
      <c r="E8" s="190"/>
      <c r="F8" s="190"/>
      <c r="G8" s="154" t="s">
        <v>30</v>
      </c>
      <c r="H8" s="154" t="s">
        <v>29</v>
      </c>
      <c r="I8" s="8" t="s">
        <v>99</v>
      </c>
      <c r="J8" s="8" t="s">
        <v>100</v>
      </c>
      <c r="K8" s="8" t="s">
        <v>101</v>
      </c>
    </row>
    <row r="9" spans="1:11" ht="17.2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</row>
    <row r="10" spans="1:11" ht="21.75" customHeight="1">
      <c r="A10" s="196" t="s">
        <v>22</v>
      </c>
      <c r="B10" s="176"/>
      <c r="C10" s="10" t="s">
        <v>1</v>
      </c>
      <c r="D10" s="11">
        <f>D11+D13+D15+D16</f>
        <v>3735704.6999999997</v>
      </c>
      <c r="E10" s="11" t="s">
        <v>401</v>
      </c>
      <c r="F10" s="11" t="s">
        <v>401</v>
      </c>
      <c r="G10" s="11" t="s">
        <v>401</v>
      </c>
      <c r="H10" s="11">
        <f>H11+H13+H15+H16</f>
        <v>1998145.2000000002</v>
      </c>
      <c r="I10" s="11">
        <f>H10/D10*100</f>
        <v>53.487771664607223</v>
      </c>
      <c r="J10" s="11" t="s">
        <v>401</v>
      </c>
      <c r="K10" s="11" t="s">
        <v>401</v>
      </c>
    </row>
    <row r="11" spans="1:11" ht="24.75" customHeight="1">
      <c r="A11" s="197"/>
      <c r="B11" s="177"/>
      <c r="C11" s="10" t="s">
        <v>2</v>
      </c>
      <c r="D11" s="11">
        <f>D27+D42</f>
        <v>761763.5</v>
      </c>
      <c r="E11" s="11">
        <f>E27+E42</f>
        <v>761763.4</v>
      </c>
      <c r="F11" s="11">
        <f>F27+F42</f>
        <v>759468.9</v>
      </c>
      <c r="G11" s="11">
        <f>G27+G42</f>
        <v>527856.69999999995</v>
      </c>
      <c r="H11" s="11">
        <f>H27+H42</f>
        <v>527853.69999999995</v>
      </c>
      <c r="I11" s="11">
        <f>H11/D11*100</f>
        <v>69.293645599979513</v>
      </c>
      <c r="J11" s="11">
        <f t="shared" ref="J11:J14" si="0">G11/E11*100</f>
        <v>69.29404851952718</v>
      </c>
      <c r="K11" s="11">
        <f t="shared" ref="K11:K13" si="1">G11/F11*100</f>
        <v>69.503399020025697</v>
      </c>
    </row>
    <row r="12" spans="1:11" ht="41.4">
      <c r="A12" s="197"/>
      <c r="B12" s="177"/>
      <c r="C12" s="10" t="s">
        <v>27</v>
      </c>
      <c r="D12" s="11"/>
      <c r="E12" s="11">
        <f>E28+E43</f>
        <v>248121.50000000003</v>
      </c>
      <c r="F12" s="11"/>
      <c r="G12" s="11">
        <f>G28+G43</f>
        <v>152534.20000000001</v>
      </c>
      <c r="H12" s="11">
        <f>H28+H43</f>
        <v>152534.20000000001</v>
      </c>
      <c r="I12" s="11"/>
      <c r="J12" s="11">
        <f t="shared" si="0"/>
        <v>61.475607716380885</v>
      </c>
      <c r="K12" s="11"/>
    </row>
    <row r="13" spans="1:11" ht="27.6">
      <c r="A13" s="197"/>
      <c r="B13" s="177"/>
      <c r="C13" s="10" t="s">
        <v>3</v>
      </c>
      <c r="D13" s="11">
        <f>D29+D90</f>
        <v>2886517.5999999996</v>
      </c>
      <c r="E13" s="11">
        <f>E29+E90</f>
        <v>2886972.9</v>
      </c>
      <c r="F13" s="11">
        <f>F29+F90</f>
        <v>2885831.8</v>
      </c>
      <c r="G13" s="11">
        <f>G29+G90</f>
        <v>1393667.9000000001</v>
      </c>
      <c r="H13" s="11">
        <f>H29+H90</f>
        <v>1393667.9000000001</v>
      </c>
      <c r="I13" s="11">
        <f>H13/D13*100</f>
        <v>48.281981720811274</v>
      </c>
      <c r="J13" s="11">
        <f t="shared" si="0"/>
        <v>48.274367244666557</v>
      </c>
      <c r="K13" s="11">
        <f t="shared" si="1"/>
        <v>48.293455633831471</v>
      </c>
    </row>
    <row r="14" spans="1:11" ht="55.2">
      <c r="A14" s="197"/>
      <c r="B14" s="177"/>
      <c r="C14" s="10" t="s">
        <v>28</v>
      </c>
      <c r="D14" s="11"/>
      <c r="E14" s="11">
        <f>E30+E91</f>
        <v>2886972.9</v>
      </c>
      <c r="F14" s="11"/>
      <c r="G14" s="11">
        <f>G30+G91</f>
        <v>1393667.9000000001</v>
      </c>
      <c r="H14" s="11">
        <f>H30+H91</f>
        <v>1393667.9000000001</v>
      </c>
      <c r="I14" s="11"/>
      <c r="J14" s="11">
        <f t="shared" si="0"/>
        <v>48.274367244666557</v>
      </c>
      <c r="K14" s="11"/>
    </row>
    <row r="15" spans="1:11" ht="27.6">
      <c r="A15" s="197"/>
      <c r="B15" s="177"/>
      <c r="C15" s="10" t="s">
        <v>6</v>
      </c>
      <c r="D15" s="11"/>
      <c r="E15" s="11" t="s">
        <v>401</v>
      </c>
      <c r="F15" s="11" t="s">
        <v>401</v>
      </c>
      <c r="G15" s="11" t="s">
        <v>401</v>
      </c>
      <c r="H15" s="11"/>
      <c r="I15" s="11"/>
      <c r="J15" s="11" t="s">
        <v>401</v>
      </c>
      <c r="K15" s="11" t="s">
        <v>401</v>
      </c>
    </row>
    <row r="16" spans="1:11" ht="27.6">
      <c r="A16" s="197"/>
      <c r="B16" s="178"/>
      <c r="C16" s="10" t="s">
        <v>4</v>
      </c>
      <c r="D16" s="11">
        <f t="shared" ref="D16" si="2">D32</f>
        <v>87423.6</v>
      </c>
      <c r="E16" s="11" t="s">
        <v>401</v>
      </c>
      <c r="F16" s="11" t="s">
        <v>401</v>
      </c>
      <c r="G16" s="11" t="s">
        <v>401</v>
      </c>
      <c r="H16" s="11">
        <f>H32+H93</f>
        <v>76623.600000000006</v>
      </c>
      <c r="I16" s="11">
        <f>H16/D16*100</f>
        <v>87.646356361440155</v>
      </c>
      <c r="J16" s="11" t="s">
        <v>401</v>
      </c>
      <c r="K16" s="11" t="s">
        <v>401</v>
      </c>
    </row>
    <row r="17" spans="1:11" ht="20.25" customHeight="1">
      <c r="A17" s="197"/>
      <c r="B17" s="202" t="s">
        <v>7</v>
      </c>
      <c r="C17" s="203"/>
      <c r="D17" s="204"/>
      <c r="E17" s="12"/>
      <c r="F17" s="12"/>
      <c r="G17" s="12"/>
      <c r="H17" s="12"/>
      <c r="I17" s="12"/>
      <c r="J17" s="11"/>
      <c r="K17" s="11"/>
    </row>
    <row r="18" spans="1:11" ht="24" customHeight="1">
      <c r="A18" s="197"/>
      <c r="B18" s="220"/>
      <c r="C18" s="10" t="s">
        <v>1</v>
      </c>
      <c r="D18" s="11">
        <f>D19+D21+D23+D24</f>
        <v>477922.60000000003</v>
      </c>
      <c r="E18" s="11" t="s">
        <v>401</v>
      </c>
      <c r="F18" s="11" t="s">
        <v>401</v>
      </c>
      <c r="G18" s="11" t="s">
        <v>401</v>
      </c>
      <c r="H18" s="11">
        <f t="shared" ref="H18" si="3">H19+H21+H23+H24</f>
        <v>140615.19999999998</v>
      </c>
      <c r="I18" s="11">
        <f>H18/D18*100</f>
        <v>29.422170033390337</v>
      </c>
      <c r="J18" s="11" t="s">
        <v>401</v>
      </c>
      <c r="K18" s="11" t="s">
        <v>401</v>
      </c>
    </row>
    <row r="19" spans="1:11" ht="23.25" customHeight="1">
      <c r="A19" s="197"/>
      <c r="B19" s="221"/>
      <c r="C19" s="10" t="s">
        <v>2</v>
      </c>
      <c r="D19" s="11">
        <f t="shared" ref="D19:H24" si="4">D35+D50</f>
        <v>9558.4</v>
      </c>
      <c r="E19" s="11">
        <f t="shared" si="4"/>
        <v>9558.4</v>
      </c>
      <c r="F19" s="11">
        <f t="shared" si="4"/>
        <v>9558.4</v>
      </c>
      <c r="G19" s="11">
        <f t="shared" si="4"/>
        <v>2812.3</v>
      </c>
      <c r="H19" s="11">
        <f t="shared" si="4"/>
        <v>2812.3</v>
      </c>
      <c r="I19" s="11">
        <f>H19/D19*100</f>
        <v>29.422288249079347</v>
      </c>
      <c r="J19" s="11">
        <f t="shared" ref="J19:J22" si="5">G19/E19*100</f>
        <v>29.422288249079347</v>
      </c>
      <c r="K19" s="11">
        <f t="shared" ref="K19" si="6">G19/F19*100</f>
        <v>29.422288249079347</v>
      </c>
    </row>
    <row r="20" spans="1:11" ht="41.4">
      <c r="A20" s="197"/>
      <c r="B20" s="221"/>
      <c r="C20" s="10" t="s">
        <v>27</v>
      </c>
      <c r="D20" s="11">
        <f t="shared" si="4"/>
        <v>0</v>
      </c>
      <c r="E20" s="11">
        <f t="shared" si="4"/>
        <v>9558.4</v>
      </c>
      <c r="F20" s="11">
        <f t="shared" si="4"/>
        <v>0</v>
      </c>
      <c r="G20" s="11">
        <f t="shared" si="4"/>
        <v>2812.3</v>
      </c>
      <c r="H20" s="11">
        <f t="shared" si="4"/>
        <v>2812.3</v>
      </c>
      <c r="I20" s="11"/>
      <c r="J20" s="11">
        <f t="shared" si="5"/>
        <v>29.422288249079347</v>
      </c>
      <c r="K20" s="11"/>
    </row>
    <row r="21" spans="1:11" ht="27.6">
      <c r="A21" s="197"/>
      <c r="B21" s="221"/>
      <c r="C21" s="10" t="s">
        <v>3</v>
      </c>
      <c r="D21" s="11">
        <f t="shared" si="4"/>
        <v>468364.2</v>
      </c>
      <c r="E21" s="11">
        <f t="shared" si="4"/>
        <v>468364.2</v>
      </c>
      <c r="F21" s="11">
        <f t="shared" si="4"/>
        <v>468364.2</v>
      </c>
      <c r="G21" s="11">
        <f t="shared" si="4"/>
        <v>137802.9</v>
      </c>
      <c r="H21" s="11">
        <f t="shared" si="4"/>
        <v>137802.9</v>
      </c>
      <c r="I21" s="11">
        <f>H21/D21*100</f>
        <v>29.422167620838653</v>
      </c>
      <c r="J21" s="11">
        <f t="shared" si="5"/>
        <v>29.422167620838653</v>
      </c>
      <c r="K21" s="11">
        <f t="shared" ref="K21" si="7">G21/F21*100</f>
        <v>29.422167620838653</v>
      </c>
    </row>
    <row r="22" spans="1:11" ht="55.2">
      <c r="A22" s="197"/>
      <c r="B22" s="221"/>
      <c r="C22" s="10" t="s">
        <v>28</v>
      </c>
      <c r="D22" s="11">
        <f t="shared" si="4"/>
        <v>0</v>
      </c>
      <c r="E22" s="11">
        <f t="shared" si="4"/>
        <v>468364.2</v>
      </c>
      <c r="F22" s="11">
        <f t="shared" si="4"/>
        <v>0</v>
      </c>
      <c r="G22" s="11">
        <f t="shared" si="4"/>
        <v>137802.9</v>
      </c>
      <c r="H22" s="11">
        <f t="shared" si="4"/>
        <v>137802.9</v>
      </c>
      <c r="I22" s="11"/>
      <c r="J22" s="11">
        <f t="shared" si="5"/>
        <v>29.422167620838653</v>
      </c>
      <c r="K22" s="11"/>
    </row>
    <row r="23" spans="1:11" ht="30" customHeight="1">
      <c r="A23" s="197"/>
      <c r="B23" s="221"/>
      <c r="C23" s="10" t="s">
        <v>6</v>
      </c>
      <c r="D23" s="11">
        <f t="shared" si="4"/>
        <v>0</v>
      </c>
      <c r="E23" s="11" t="s">
        <v>401</v>
      </c>
      <c r="F23" s="11" t="s">
        <v>401</v>
      </c>
      <c r="G23" s="11" t="s">
        <v>401</v>
      </c>
      <c r="H23" s="11">
        <f t="shared" si="4"/>
        <v>0</v>
      </c>
      <c r="I23" s="11"/>
      <c r="J23" s="11" t="s">
        <v>401</v>
      </c>
      <c r="K23" s="11" t="s">
        <v>401</v>
      </c>
    </row>
    <row r="24" spans="1:11" ht="43.2" customHeight="1">
      <c r="A24" s="197"/>
      <c r="B24" s="222"/>
      <c r="C24" s="10" t="s">
        <v>4</v>
      </c>
      <c r="D24" s="11">
        <f t="shared" si="4"/>
        <v>0</v>
      </c>
      <c r="E24" s="11" t="s">
        <v>401</v>
      </c>
      <c r="F24" s="11" t="s">
        <v>401</v>
      </c>
      <c r="G24" s="11" t="s">
        <v>401</v>
      </c>
      <c r="H24" s="11">
        <f t="shared" si="4"/>
        <v>0</v>
      </c>
      <c r="I24" s="11"/>
      <c r="J24" s="11" t="s">
        <v>401</v>
      </c>
      <c r="K24" s="11" t="s">
        <v>401</v>
      </c>
    </row>
    <row r="25" spans="1:11" ht="23.25" customHeight="1">
      <c r="A25" s="197"/>
      <c r="B25" s="202" t="s">
        <v>8</v>
      </c>
      <c r="C25" s="203"/>
      <c r="D25" s="203"/>
      <c r="E25" s="203"/>
      <c r="F25" s="203"/>
      <c r="G25" s="203"/>
      <c r="H25" s="203"/>
      <c r="I25" s="203"/>
      <c r="J25" s="203"/>
      <c r="K25" s="204"/>
    </row>
    <row r="26" spans="1:11" ht="18.75" customHeight="1">
      <c r="A26" s="197"/>
      <c r="B26" s="176" t="s">
        <v>5</v>
      </c>
      <c r="C26" s="10" t="s">
        <v>1</v>
      </c>
      <c r="D26" s="11">
        <f>D27+D29+D31+D32</f>
        <v>3302188.4</v>
      </c>
      <c r="E26" s="11" t="s">
        <v>401</v>
      </c>
      <c r="F26" s="11" t="s">
        <v>401</v>
      </c>
      <c r="G26" s="11" t="s">
        <v>401</v>
      </c>
      <c r="H26" s="11">
        <f>H27+H29+H31+H32</f>
        <v>1682393.9000000001</v>
      </c>
      <c r="I26" s="11">
        <f>H26/D26*100</f>
        <v>50.947847191274739</v>
      </c>
      <c r="J26" s="11" t="s">
        <v>401</v>
      </c>
      <c r="K26" s="11" t="s">
        <v>401</v>
      </c>
    </row>
    <row r="27" spans="1:11" ht="23.25" customHeight="1">
      <c r="A27" s="197"/>
      <c r="B27" s="177"/>
      <c r="C27" s="10" t="s">
        <v>2</v>
      </c>
      <c r="D27" s="11">
        <f t="shared" ref="D27:H30" si="8">D73+D310+D394</f>
        <v>332167</v>
      </c>
      <c r="E27" s="11">
        <f t="shared" si="8"/>
        <v>332166.90000000002</v>
      </c>
      <c r="F27" s="11">
        <f t="shared" si="8"/>
        <v>329872.40000000002</v>
      </c>
      <c r="G27" s="11">
        <f t="shared" si="8"/>
        <v>212105.4</v>
      </c>
      <c r="H27" s="11">
        <f t="shared" si="8"/>
        <v>212102.39999999999</v>
      </c>
      <c r="I27" s="11">
        <f>H27/D27*100</f>
        <v>63.85414565564912</v>
      </c>
      <c r="J27" s="11">
        <f t="shared" ref="J27:J30" si="9">G27/E27*100</f>
        <v>63.855068039590932</v>
      </c>
      <c r="K27" s="11">
        <f t="shared" ref="K27" si="10">G27/F27*100</f>
        <v>64.299226003751755</v>
      </c>
    </row>
    <row r="28" spans="1:11" ht="41.4">
      <c r="A28" s="197"/>
      <c r="B28" s="177"/>
      <c r="C28" s="10" t="s">
        <v>27</v>
      </c>
      <c r="D28" s="11">
        <f t="shared" si="8"/>
        <v>0</v>
      </c>
      <c r="E28" s="11">
        <f t="shared" si="8"/>
        <v>248041.50000000003</v>
      </c>
      <c r="F28" s="11">
        <f t="shared" si="8"/>
        <v>0</v>
      </c>
      <c r="G28" s="11">
        <f t="shared" si="8"/>
        <v>152534.20000000001</v>
      </c>
      <c r="H28" s="11">
        <f t="shared" si="8"/>
        <v>152534.20000000001</v>
      </c>
      <c r="I28" s="11"/>
      <c r="J28" s="11">
        <f t="shared" si="9"/>
        <v>61.49543523966755</v>
      </c>
      <c r="K28" s="11"/>
    </row>
    <row r="29" spans="1:11" ht="27.6">
      <c r="A29" s="197"/>
      <c r="B29" s="177"/>
      <c r="C29" s="10" t="s">
        <v>3</v>
      </c>
      <c r="D29" s="11">
        <f t="shared" si="8"/>
        <v>2882597.8</v>
      </c>
      <c r="E29" s="11">
        <f t="shared" si="8"/>
        <v>2883053.1</v>
      </c>
      <c r="F29" s="11">
        <f t="shared" si="8"/>
        <v>2881912</v>
      </c>
      <c r="G29" s="11">
        <f t="shared" si="8"/>
        <v>1393667.9000000001</v>
      </c>
      <c r="H29" s="11">
        <f t="shared" si="8"/>
        <v>1393667.9000000001</v>
      </c>
      <c r="I29" s="11">
        <f>H29/D29*100</f>
        <v>48.347636288350742</v>
      </c>
      <c r="J29" s="11">
        <f t="shared" si="9"/>
        <v>48.340001091204329</v>
      </c>
      <c r="K29" s="11">
        <f t="shared" ref="K29" si="11">G29/F29*100</f>
        <v>48.359141431105471</v>
      </c>
    </row>
    <row r="30" spans="1:11" ht="55.2">
      <c r="A30" s="197"/>
      <c r="B30" s="177"/>
      <c r="C30" s="10" t="s">
        <v>28</v>
      </c>
      <c r="D30" s="11">
        <f t="shared" si="8"/>
        <v>0</v>
      </c>
      <c r="E30" s="11">
        <f t="shared" si="8"/>
        <v>2883053.1</v>
      </c>
      <c r="F30" s="11">
        <f t="shared" si="8"/>
        <v>0</v>
      </c>
      <c r="G30" s="11">
        <f t="shared" si="8"/>
        <v>1393667.9000000001</v>
      </c>
      <c r="H30" s="11">
        <f t="shared" si="8"/>
        <v>1393667.9000000001</v>
      </c>
      <c r="I30" s="11"/>
      <c r="J30" s="11">
        <f t="shared" si="9"/>
        <v>48.340001091204329</v>
      </c>
      <c r="K30" s="11"/>
    </row>
    <row r="31" spans="1:11" ht="30.75" customHeight="1">
      <c r="A31" s="197"/>
      <c r="B31" s="177"/>
      <c r="C31" s="10" t="s">
        <v>6</v>
      </c>
      <c r="D31" s="11">
        <f>D77+D314+D398</f>
        <v>0</v>
      </c>
      <c r="E31" s="11" t="s">
        <v>401</v>
      </c>
      <c r="F31" s="11" t="s">
        <v>401</v>
      </c>
      <c r="G31" s="11" t="s">
        <v>401</v>
      </c>
      <c r="H31" s="11">
        <f>H77+H314+H398</f>
        <v>0</v>
      </c>
      <c r="I31" s="11"/>
      <c r="J31" s="11" t="s">
        <v>401</v>
      </c>
      <c r="K31" s="11" t="s">
        <v>401</v>
      </c>
    </row>
    <row r="32" spans="1:11" ht="28.5" customHeight="1">
      <c r="A32" s="197"/>
      <c r="B32" s="178"/>
      <c r="C32" s="10" t="s">
        <v>4</v>
      </c>
      <c r="D32" s="11">
        <f>D78+D315+D399</f>
        <v>87423.6</v>
      </c>
      <c r="E32" s="11" t="s">
        <v>401</v>
      </c>
      <c r="F32" s="11" t="s">
        <v>401</v>
      </c>
      <c r="G32" s="11" t="s">
        <v>401</v>
      </c>
      <c r="H32" s="11">
        <f>H78+H315+H399</f>
        <v>76623.600000000006</v>
      </c>
      <c r="I32" s="11">
        <f>H32/D32*100</f>
        <v>87.646356361440155</v>
      </c>
      <c r="J32" s="11" t="s">
        <v>401</v>
      </c>
      <c r="K32" s="11" t="s">
        <v>401</v>
      </c>
    </row>
    <row r="33" spans="1:11" ht="21" customHeight="1">
      <c r="A33" s="197"/>
      <c r="B33" s="202" t="s">
        <v>7</v>
      </c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6.5" customHeight="1">
      <c r="A34" s="197"/>
      <c r="B34" s="176" t="s">
        <v>5</v>
      </c>
      <c r="C34" s="10" t="s">
        <v>1</v>
      </c>
      <c r="D34" s="11">
        <f>D35+D37+D40</f>
        <v>473922.80000000005</v>
      </c>
      <c r="E34" s="11" t="s">
        <v>401</v>
      </c>
      <c r="F34" s="11" t="s">
        <v>401</v>
      </c>
      <c r="G34" s="11" t="s">
        <v>401</v>
      </c>
      <c r="H34" s="11">
        <f>H35+H37+H39+H40</f>
        <v>140615.19999999998</v>
      </c>
      <c r="I34" s="11">
        <f>H34/D34*100</f>
        <v>29.670486416775045</v>
      </c>
      <c r="J34" s="11" t="s">
        <v>401</v>
      </c>
      <c r="K34" s="11" t="s">
        <v>401</v>
      </c>
    </row>
    <row r="35" spans="1:11" ht="18.75" customHeight="1">
      <c r="A35" s="197"/>
      <c r="B35" s="177"/>
      <c r="C35" s="10" t="s">
        <v>2</v>
      </c>
      <c r="D35" s="11">
        <f>D118+D410</f>
        <v>9478.4</v>
      </c>
      <c r="E35" s="11">
        <f>E118+E410</f>
        <v>9478.4</v>
      </c>
      <c r="F35" s="11">
        <f>F118+F410</f>
        <v>9478.4</v>
      </c>
      <c r="G35" s="11">
        <f>G118+G410</f>
        <v>2812.3</v>
      </c>
      <c r="H35" s="11">
        <f>H118+H410</f>
        <v>2812.3</v>
      </c>
      <c r="I35" s="11">
        <f>H35/D35*100</f>
        <v>29.670619513841999</v>
      </c>
      <c r="J35" s="11">
        <f t="shared" ref="J35:J38" si="12">G35/E35*100</f>
        <v>29.670619513841999</v>
      </c>
      <c r="K35" s="11">
        <f t="shared" ref="K35" si="13">G35/F35*100</f>
        <v>29.670619513841999</v>
      </c>
    </row>
    <row r="36" spans="1:11" ht="41.4">
      <c r="A36" s="197"/>
      <c r="B36" s="177"/>
      <c r="C36" s="10" t="s">
        <v>27</v>
      </c>
      <c r="D36" s="11"/>
      <c r="E36" s="11">
        <f>E119+E411</f>
        <v>9478.4</v>
      </c>
      <c r="F36" s="11"/>
      <c r="G36" s="11">
        <f t="shared" ref="G36:H38" si="14">G119+G411</f>
        <v>2812.3</v>
      </c>
      <c r="H36" s="11">
        <f t="shared" si="14"/>
        <v>2812.3</v>
      </c>
      <c r="I36" s="11"/>
      <c r="J36" s="11">
        <f t="shared" si="12"/>
        <v>29.670619513841999</v>
      </c>
      <c r="K36" s="11"/>
    </row>
    <row r="37" spans="1:11" ht="27.6">
      <c r="A37" s="197"/>
      <c r="B37" s="177"/>
      <c r="C37" s="10" t="s">
        <v>3</v>
      </c>
      <c r="D37" s="11">
        <f>D120+D412</f>
        <v>464444.4</v>
      </c>
      <c r="E37" s="11">
        <f>E120+E412</f>
        <v>464444.4</v>
      </c>
      <c r="F37" s="11">
        <f>F120+F412</f>
        <v>464444.4</v>
      </c>
      <c r="G37" s="11">
        <f t="shared" si="14"/>
        <v>137802.9</v>
      </c>
      <c r="H37" s="11">
        <f t="shared" si="14"/>
        <v>137802.9</v>
      </c>
      <c r="I37" s="11">
        <f>H37/D37*100</f>
        <v>29.670483700524752</v>
      </c>
      <c r="J37" s="11">
        <f t="shared" si="12"/>
        <v>29.670483700524752</v>
      </c>
      <c r="K37" s="11">
        <f t="shared" ref="K37" si="15">G37/F37*100</f>
        <v>29.670483700524752</v>
      </c>
    </row>
    <row r="38" spans="1:11" ht="55.2">
      <c r="A38" s="197"/>
      <c r="B38" s="177"/>
      <c r="C38" s="10" t="s">
        <v>28</v>
      </c>
      <c r="D38" s="11"/>
      <c r="E38" s="11">
        <f>E121+E413</f>
        <v>464444.4</v>
      </c>
      <c r="F38" s="11"/>
      <c r="G38" s="11">
        <f t="shared" si="14"/>
        <v>137802.9</v>
      </c>
      <c r="H38" s="11">
        <f t="shared" si="14"/>
        <v>137802.9</v>
      </c>
      <c r="I38" s="11"/>
      <c r="J38" s="11">
        <f t="shared" si="12"/>
        <v>29.670483700524752</v>
      </c>
      <c r="K38" s="11"/>
    </row>
    <row r="39" spans="1:11" ht="27.6">
      <c r="A39" s="197"/>
      <c r="B39" s="177"/>
      <c r="C39" s="10" t="s">
        <v>6</v>
      </c>
      <c r="D39" s="11"/>
      <c r="E39" s="11" t="s">
        <v>401</v>
      </c>
      <c r="F39" s="11" t="s">
        <v>401</v>
      </c>
      <c r="G39" s="11" t="s">
        <v>401</v>
      </c>
      <c r="H39" s="11"/>
      <c r="I39" s="11"/>
      <c r="J39" s="11" t="s">
        <v>401</v>
      </c>
      <c r="K39" s="11" t="s">
        <v>401</v>
      </c>
    </row>
    <row r="40" spans="1:11" ht="27.6">
      <c r="A40" s="197"/>
      <c r="B40" s="178"/>
      <c r="C40" s="10" t="s">
        <v>4</v>
      </c>
      <c r="D40" s="11">
        <f>D123+D415</f>
        <v>0</v>
      </c>
      <c r="E40" s="11" t="s">
        <v>401</v>
      </c>
      <c r="F40" s="11" t="s">
        <v>401</v>
      </c>
      <c r="G40" s="11" t="s">
        <v>401</v>
      </c>
      <c r="H40" s="11">
        <f>H123+H415</f>
        <v>0</v>
      </c>
      <c r="I40" s="11"/>
      <c r="J40" s="11" t="s">
        <v>401</v>
      </c>
      <c r="K40" s="11" t="s">
        <v>401</v>
      </c>
    </row>
    <row r="41" spans="1:11" ht="18.600000000000001" customHeight="1">
      <c r="A41" s="197"/>
      <c r="B41" s="176" t="s">
        <v>9</v>
      </c>
      <c r="C41" s="10" t="s">
        <v>1</v>
      </c>
      <c r="D41" s="11">
        <f>D42+D44+D46+D47</f>
        <v>433516.3</v>
      </c>
      <c r="E41" s="11" t="s">
        <v>401</v>
      </c>
      <c r="F41" s="11" t="s">
        <v>401</v>
      </c>
      <c r="G41" s="11" t="s">
        <v>401</v>
      </c>
      <c r="H41" s="11">
        <f t="shared" ref="H41" si="16">H42+H44</f>
        <v>315751.3</v>
      </c>
      <c r="I41" s="11">
        <f>H41/D41*100</f>
        <v>72.834931466244754</v>
      </c>
      <c r="J41" s="11" t="s">
        <v>401</v>
      </c>
      <c r="K41" s="11" t="s">
        <v>401</v>
      </c>
    </row>
    <row r="42" spans="1:11" ht="21.6" customHeight="1">
      <c r="A42" s="197"/>
      <c r="B42" s="177"/>
      <c r="C42" s="10" t="s">
        <v>2</v>
      </c>
      <c r="D42" s="11">
        <f>D88+D317</f>
        <v>429596.5</v>
      </c>
      <c r="E42" s="11">
        <f>E88+E317</f>
        <v>429596.5</v>
      </c>
      <c r="F42" s="11">
        <f>F88+F317</f>
        <v>429596.5</v>
      </c>
      <c r="G42" s="11">
        <f>G88+G317</f>
        <v>315751.3</v>
      </c>
      <c r="H42" s="11">
        <f>H88+H317</f>
        <v>315751.3</v>
      </c>
      <c r="I42" s="11">
        <f>H42/D42*100</f>
        <v>73.499504767846105</v>
      </c>
      <c r="J42" s="11">
        <f t="shared" ref="J42:J45" si="17">G42/E42*100</f>
        <v>73.499504767846105</v>
      </c>
      <c r="K42" s="11">
        <f t="shared" ref="K42" si="18">G42/F42*100</f>
        <v>73.499504767846105</v>
      </c>
    </row>
    <row r="43" spans="1:11" ht="41.4">
      <c r="A43" s="197"/>
      <c r="B43" s="177"/>
      <c r="C43" s="10" t="s">
        <v>27</v>
      </c>
      <c r="D43" s="11"/>
      <c r="E43" s="11">
        <f>E89+E318</f>
        <v>80</v>
      </c>
      <c r="F43" s="11"/>
      <c r="G43" s="11">
        <f>G89+G318</f>
        <v>0</v>
      </c>
      <c r="H43" s="11">
        <f>H89+H318</f>
        <v>0</v>
      </c>
      <c r="I43" s="11"/>
      <c r="J43" s="11">
        <f t="shared" si="17"/>
        <v>0</v>
      </c>
      <c r="K43" s="11"/>
    </row>
    <row r="44" spans="1:11" ht="27.6">
      <c r="A44" s="197"/>
      <c r="B44" s="177"/>
      <c r="C44" s="10" t="s">
        <v>3</v>
      </c>
      <c r="D44" s="11">
        <f>D52</f>
        <v>3919.8</v>
      </c>
      <c r="E44" s="11">
        <f>E52</f>
        <v>3919.8</v>
      </c>
      <c r="F44" s="11">
        <f>F52</f>
        <v>3919.8</v>
      </c>
      <c r="G44" s="11">
        <f>G52</f>
        <v>0</v>
      </c>
      <c r="H44" s="11">
        <f>H52</f>
        <v>0</v>
      </c>
      <c r="I44" s="11">
        <f>H44/D44*100</f>
        <v>0</v>
      </c>
      <c r="J44" s="11">
        <f t="shared" si="17"/>
        <v>0</v>
      </c>
      <c r="K44" s="11"/>
    </row>
    <row r="45" spans="1:11" ht="55.2">
      <c r="A45" s="197"/>
      <c r="B45" s="177"/>
      <c r="C45" s="10" t="s">
        <v>28</v>
      </c>
      <c r="D45" s="11"/>
      <c r="E45" s="11">
        <f>E53</f>
        <v>3919.8</v>
      </c>
      <c r="F45" s="11"/>
      <c r="G45" s="11">
        <f>G53</f>
        <v>0</v>
      </c>
      <c r="H45" s="11">
        <f>H53</f>
        <v>0</v>
      </c>
      <c r="I45" s="11"/>
      <c r="J45" s="11">
        <f t="shared" si="17"/>
        <v>0</v>
      </c>
      <c r="K45" s="11"/>
    </row>
    <row r="46" spans="1:11" ht="27.6">
      <c r="A46" s="197"/>
      <c r="B46" s="177"/>
      <c r="C46" s="10" t="s">
        <v>6</v>
      </c>
      <c r="D46" s="11"/>
      <c r="E46" s="11" t="s">
        <v>401</v>
      </c>
      <c r="F46" s="11" t="s">
        <v>401</v>
      </c>
      <c r="G46" s="11" t="s">
        <v>401</v>
      </c>
      <c r="H46" s="11"/>
      <c r="I46" s="11"/>
      <c r="J46" s="11" t="s">
        <v>401</v>
      </c>
      <c r="K46" s="11" t="s">
        <v>401</v>
      </c>
    </row>
    <row r="47" spans="1:11" ht="27.6">
      <c r="A47" s="197"/>
      <c r="B47" s="178"/>
      <c r="C47" s="10" t="s">
        <v>4</v>
      </c>
      <c r="D47" s="11"/>
      <c r="E47" s="11" t="s">
        <v>401</v>
      </c>
      <c r="F47" s="11" t="s">
        <v>401</v>
      </c>
      <c r="G47" s="11" t="s">
        <v>401</v>
      </c>
      <c r="H47" s="11"/>
      <c r="I47" s="11"/>
      <c r="J47" s="11" t="s">
        <v>401</v>
      </c>
      <c r="K47" s="11" t="s">
        <v>401</v>
      </c>
    </row>
    <row r="48" spans="1:11" ht="16.8">
      <c r="A48" s="197"/>
      <c r="B48" s="207" t="s">
        <v>7</v>
      </c>
      <c r="C48" s="208"/>
      <c r="D48" s="208"/>
      <c r="E48" s="208"/>
      <c r="F48" s="208"/>
      <c r="G48" s="208"/>
      <c r="H48" s="208"/>
      <c r="I48" s="208"/>
      <c r="J48" s="208"/>
      <c r="K48" s="209"/>
    </row>
    <row r="49" spans="1:11" ht="16.8">
      <c r="A49" s="197"/>
      <c r="B49" s="176" t="s">
        <v>9</v>
      </c>
      <c r="C49" s="10" t="s">
        <v>1</v>
      </c>
      <c r="D49" s="11">
        <f>D50+D52+D54+D55</f>
        <v>3999.8</v>
      </c>
      <c r="E49" s="11" t="s">
        <v>401</v>
      </c>
      <c r="F49" s="11" t="s">
        <v>401</v>
      </c>
      <c r="G49" s="11" t="s">
        <v>401</v>
      </c>
      <c r="H49" s="11">
        <f t="shared" ref="H49" si="19">H50+H52</f>
        <v>0</v>
      </c>
      <c r="I49" s="11">
        <f>H49/D49*100</f>
        <v>0</v>
      </c>
      <c r="J49" s="11" t="s">
        <v>401</v>
      </c>
      <c r="K49" s="11" t="s">
        <v>401</v>
      </c>
    </row>
    <row r="50" spans="1:11" ht="16.8">
      <c r="A50" s="197"/>
      <c r="B50" s="177"/>
      <c r="C50" s="10" t="s">
        <v>2</v>
      </c>
      <c r="D50" s="11">
        <f t="shared" ref="D50:H53" si="20">D96</f>
        <v>80</v>
      </c>
      <c r="E50" s="11">
        <f t="shared" si="20"/>
        <v>80</v>
      </c>
      <c r="F50" s="11">
        <f t="shared" si="20"/>
        <v>80</v>
      </c>
      <c r="G50" s="11">
        <f t="shared" si="20"/>
        <v>0</v>
      </c>
      <c r="H50" s="11">
        <f t="shared" si="20"/>
        <v>0</v>
      </c>
      <c r="I50" s="11">
        <f>H50/D50*100</f>
        <v>0</v>
      </c>
      <c r="J50" s="11">
        <f t="shared" ref="J50:J53" si="21">G50/E50*100</f>
        <v>0</v>
      </c>
      <c r="K50" s="11"/>
    </row>
    <row r="51" spans="1:11" ht="41.4">
      <c r="A51" s="197"/>
      <c r="B51" s="177"/>
      <c r="C51" s="10" t="s">
        <v>27</v>
      </c>
      <c r="D51" s="11">
        <f t="shared" si="20"/>
        <v>0</v>
      </c>
      <c r="E51" s="11">
        <f t="shared" si="20"/>
        <v>80</v>
      </c>
      <c r="F51" s="11">
        <f t="shared" si="20"/>
        <v>0</v>
      </c>
      <c r="G51" s="11">
        <f t="shared" si="20"/>
        <v>0</v>
      </c>
      <c r="H51" s="11">
        <f t="shared" si="20"/>
        <v>0</v>
      </c>
      <c r="I51" s="11"/>
      <c r="J51" s="11">
        <f t="shared" si="21"/>
        <v>0</v>
      </c>
      <c r="K51" s="11"/>
    </row>
    <row r="52" spans="1:11" ht="27.6">
      <c r="A52" s="197"/>
      <c r="B52" s="177"/>
      <c r="C52" s="10" t="s">
        <v>3</v>
      </c>
      <c r="D52" s="11">
        <f t="shared" si="20"/>
        <v>3919.8</v>
      </c>
      <c r="E52" s="11">
        <f t="shared" si="20"/>
        <v>3919.8</v>
      </c>
      <c r="F52" s="11">
        <f t="shared" si="20"/>
        <v>3919.8</v>
      </c>
      <c r="G52" s="11">
        <f t="shared" si="20"/>
        <v>0</v>
      </c>
      <c r="H52" s="11">
        <f t="shared" si="20"/>
        <v>0</v>
      </c>
      <c r="I52" s="11">
        <f>H52/D52*100</f>
        <v>0</v>
      </c>
      <c r="J52" s="11">
        <f t="shared" si="21"/>
        <v>0</v>
      </c>
      <c r="K52" s="11"/>
    </row>
    <row r="53" spans="1:11" ht="55.2">
      <c r="A53" s="197"/>
      <c r="B53" s="177"/>
      <c r="C53" s="10" t="s">
        <v>28</v>
      </c>
      <c r="D53" s="11">
        <f t="shared" si="20"/>
        <v>0</v>
      </c>
      <c r="E53" s="11">
        <f t="shared" si="20"/>
        <v>3919.8</v>
      </c>
      <c r="F53" s="11">
        <f t="shared" si="20"/>
        <v>0</v>
      </c>
      <c r="G53" s="11">
        <f t="shared" si="20"/>
        <v>0</v>
      </c>
      <c r="H53" s="11">
        <f t="shared" si="20"/>
        <v>0</v>
      </c>
      <c r="I53" s="11"/>
      <c r="J53" s="11">
        <f t="shared" si="21"/>
        <v>0</v>
      </c>
      <c r="K53" s="11"/>
    </row>
    <row r="54" spans="1:11" ht="27.6">
      <c r="A54" s="197"/>
      <c r="B54" s="177"/>
      <c r="C54" s="10" t="s">
        <v>6</v>
      </c>
      <c r="D54" s="11"/>
      <c r="E54" s="11" t="s">
        <v>401</v>
      </c>
      <c r="F54" s="11" t="s">
        <v>401</v>
      </c>
      <c r="G54" s="11" t="s">
        <v>401</v>
      </c>
      <c r="H54" s="11"/>
      <c r="I54" s="11"/>
      <c r="J54" s="11" t="s">
        <v>401</v>
      </c>
      <c r="K54" s="11" t="s">
        <v>401</v>
      </c>
    </row>
    <row r="55" spans="1:11" ht="27.6">
      <c r="A55" s="198"/>
      <c r="B55" s="178"/>
      <c r="C55" s="10" t="s">
        <v>4</v>
      </c>
      <c r="D55" s="11">
        <f>D101</f>
        <v>0</v>
      </c>
      <c r="E55" s="11" t="s">
        <v>401</v>
      </c>
      <c r="F55" s="11" t="s">
        <v>401</v>
      </c>
      <c r="G55" s="11" t="s">
        <v>401</v>
      </c>
      <c r="H55" s="11">
        <f>H101</f>
        <v>0</v>
      </c>
      <c r="I55" s="11"/>
      <c r="J55" s="11" t="s">
        <v>401</v>
      </c>
      <c r="K55" s="11" t="s">
        <v>401</v>
      </c>
    </row>
    <row r="56" spans="1:11" ht="20.25" customHeight="1">
      <c r="A56" s="196" t="s">
        <v>10</v>
      </c>
      <c r="B56" s="206"/>
      <c r="C56" s="10" t="s">
        <v>1</v>
      </c>
      <c r="D56" s="11">
        <f>D57+D59+D61+D62</f>
        <v>1781613.3</v>
      </c>
      <c r="E56" s="11" t="s">
        <v>401</v>
      </c>
      <c r="F56" s="11" t="s">
        <v>401</v>
      </c>
      <c r="G56" s="11" t="s">
        <v>401</v>
      </c>
      <c r="H56" s="11">
        <f>H57+H59+H61+H62</f>
        <v>1212835.8000000003</v>
      </c>
      <c r="I56" s="11">
        <f>H56/D56*100</f>
        <v>68.075142905590141</v>
      </c>
      <c r="J56" s="11" t="s">
        <v>401</v>
      </c>
      <c r="K56" s="11" t="s">
        <v>401</v>
      </c>
    </row>
    <row r="57" spans="1:11" ht="20.25" customHeight="1">
      <c r="A57" s="197"/>
      <c r="B57" s="206"/>
      <c r="C57" s="10" t="s">
        <v>2</v>
      </c>
      <c r="D57" s="11">
        <f t="shared" ref="D57:H60" si="22">D73+D88</f>
        <v>135916.1</v>
      </c>
      <c r="E57" s="11">
        <f t="shared" si="22"/>
        <v>135916</v>
      </c>
      <c r="F57" s="11">
        <f t="shared" si="22"/>
        <v>133822.5</v>
      </c>
      <c r="G57" s="11">
        <f t="shared" si="22"/>
        <v>122728.2</v>
      </c>
      <c r="H57" s="11">
        <f t="shared" si="22"/>
        <v>122728.2</v>
      </c>
      <c r="I57" s="11">
        <f>H57/D57*100</f>
        <v>90.297028828814234</v>
      </c>
      <c r="J57" s="11">
        <f t="shared" ref="J57:J60" si="23">G57/E57*100</f>
        <v>90.29709526472233</v>
      </c>
      <c r="K57" s="11">
        <f t="shared" ref="K57" si="24">G57/F57*100</f>
        <v>91.709690074539026</v>
      </c>
    </row>
    <row r="58" spans="1:11" ht="56.4" customHeight="1">
      <c r="A58" s="197"/>
      <c r="B58" s="206"/>
      <c r="C58" s="10" t="s">
        <v>27</v>
      </c>
      <c r="D58" s="11">
        <f t="shared" si="22"/>
        <v>0</v>
      </c>
      <c r="E58" s="11">
        <f t="shared" si="22"/>
        <v>125371.80000000002</v>
      </c>
      <c r="F58" s="11">
        <f t="shared" si="22"/>
        <v>0</v>
      </c>
      <c r="G58" s="11">
        <f t="shared" si="22"/>
        <v>113255.2</v>
      </c>
      <c r="H58" s="11">
        <f t="shared" si="22"/>
        <v>113255.2</v>
      </c>
      <c r="I58" s="11"/>
      <c r="J58" s="11">
        <f t="shared" si="23"/>
        <v>90.335466189366329</v>
      </c>
      <c r="K58" s="11"/>
    </row>
    <row r="59" spans="1:11" ht="30" customHeight="1">
      <c r="A59" s="197"/>
      <c r="B59" s="206"/>
      <c r="C59" s="10" t="s">
        <v>3</v>
      </c>
      <c r="D59" s="11">
        <f t="shared" si="22"/>
        <v>1558273.5999999999</v>
      </c>
      <c r="E59" s="11">
        <f t="shared" si="22"/>
        <v>1558728.9000000001</v>
      </c>
      <c r="F59" s="11">
        <f t="shared" si="22"/>
        <v>1557587.8</v>
      </c>
      <c r="G59" s="11">
        <f t="shared" si="22"/>
        <v>1013484.0000000001</v>
      </c>
      <c r="H59" s="11">
        <f t="shared" si="22"/>
        <v>1013484.0000000001</v>
      </c>
      <c r="I59" s="11">
        <f>H59/D59*100</f>
        <v>65.03889945899104</v>
      </c>
      <c r="J59" s="11">
        <f t="shared" si="23"/>
        <v>65.019901793057159</v>
      </c>
      <c r="K59" s="11">
        <f t="shared" ref="K59" si="25">G59/F59*100</f>
        <v>65.067535839713187</v>
      </c>
    </row>
    <row r="60" spans="1:11" ht="55.2">
      <c r="A60" s="197"/>
      <c r="B60" s="206"/>
      <c r="C60" s="10" t="s">
        <v>28</v>
      </c>
      <c r="D60" s="11">
        <f t="shared" si="22"/>
        <v>0</v>
      </c>
      <c r="E60" s="11">
        <f t="shared" si="22"/>
        <v>1558728.9000000001</v>
      </c>
      <c r="F60" s="11">
        <f t="shared" si="22"/>
        <v>0</v>
      </c>
      <c r="G60" s="11">
        <f t="shared" si="22"/>
        <v>1013484.0000000001</v>
      </c>
      <c r="H60" s="11">
        <f t="shared" si="22"/>
        <v>1013484.0000000001</v>
      </c>
      <c r="I60" s="11"/>
      <c r="J60" s="11">
        <f t="shared" si="23"/>
        <v>65.019901793057159</v>
      </c>
      <c r="K60" s="11"/>
    </row>
    <row r="61" spans="1:11" ht="27.6">
      <c r="A61" s="197"/>
      <c r="B61" s="206"/>
      <c r="C61" s="10" t="s">
        <v>6</v>
      </c>
      <c r="D61" s="11">
        <f>D77+D92</f>
        <v>0</v>
      </c>
      <c r="E61" s="11" t="s">
        <v>401</v>
      </c>
      <c r="F61" s="11" t="s">
        <v>401</v>
      </c>
      <c r="G61" s="11" t="s">
        <v>401</v>
      </c>
      <c r="H61" s="11">
        <f>H77+H92</f>
        <v>0</v>
      </c>
      <c r="I61" s="11"/>
      <c r="J61" s="11" t="s">
        <v>401</v>
      </c>
      <c r="K61" s="11" t="s">
        <v>401</v>
      </c>
    </row>
    <row r="62" spans="1:11" ht="41.25" customHeight="1">
      <c r="A62" s="197"/>
      <c r="B62" s="206"/>
      <c r="C62" s="10" t="s">
        <v>4</v>
      </c>
      <c r="D62" s="11">
        <f>D78+D93</f>
        <v>87423.6</v>
      </c>
      <c r="E62" s="11" t="s">
        <v>401</v>
      </c>
      <c r="F62" s="11" t="s">
        <v>401</v>
      </c>
      <c r="G62" s="11" t="s">
        <v>401</v>
      </c>
      <c r="H62" s="11">
        <f>H78+H93</f>
        <v>76623.600000000006</v>
      </c>
      <c r="I62" s="11">
        <f>H62/D62*100</f>
        <v>87.646356361440155</v>
      </c>
      <c r="J62" s="11" t="s">
        <v>401</v>
      </c>
      <c r="K62" s="11" t="s">
        <v>401</v>
      </c>
    </row>
    <row r="63" spans="1:11" ht="18" customHeight="1">
      <c r="A63" s="197"/>
      <c r="B63" s="215" t="s">
        <v>7</v>
      </c>
      <c r="C63" s="215"/>
      <c r="D63" s="215"/>
      <c r="E63" s="12"/>
      <c r="F63" s="12"/>
      <c r="G63" s="12"/>
      <c r="H63" s="12"/>
      <c r="I63" s="11"/>
      <c r="J63" s="11"/>
      <c r="K63" s="11"/>
    </row>
    <row r="64" spans="1:11" ht="16.5" customHeight="1">
      <c r="A64" s="197"/>
      <c r="B64" s="223"/>
      <c r="C64" s="10" t="s">
        <v>1</v>
      </c>
      <c r="D64" s="11">
        <f>D65+D67+D69+D70</f>
        <v>68371.199999999997</v>
      </c>
      <c r="E64" s="11" t="s">
        <v>401</v>
      </c>
      <c r="F64" s="11" t="s">
        <v>401</v>
      </c>
      <c r="G64" s="11" t="s">
        <v>401</v>
      </c>
      <c r="H64" s="11">
        <f>H65+H67+H69+H70</f>
        <v>64371.4</v>
      </c>
      <c r="I64" s="11">
        <f>H64/D64*100</f>
        <v>94.149875971169152</v>
      </c>
      <c r="J64" s="11" t="s">
        <v>401</v>
      </c>
      <c r="K64" s="11" t="s">
        <v>401</v>
      </c>
    </row>
    <row r="65" spans="1:11" ht="31.5" customHeight="1">
      <c r="A65" s="197"/>
      <c r="B65" s="223"/>
      <c r="C65" s="10" t="s">
        <v>2</v>
      </c>
      <c r="D65" s="11">
        <f t="shared" ref="D65:H70" si="26">D104+D118</f>
        <v>1367.4</v>
      </c>
      <c r="E65" s="11">
        <f t="shared" si="26"/>
        <v>1367.4</v>
      </c>
      <c r="F65" s="11">
        <f t="shared" si="26"/>
        <v>1367.4</v>
      </c>
      <c r="G65" s="11">
        <f t="shared" si="26"/>
        <v>1287.4000000000001</v>
      </c>
      <c r="H65" s="11">
        <f t="shared" si="26"/>
        <v>1287.4000000000001</v>
      </c>
      <c r="I65" s="11">
        <f>H65/D65*100</f>
        <v>94.149480766418009</v>
      </c>
      <c r="J65" s="11">
        <f t="shared" ref="J65:J68" si="27">G65/E65*100</f>
        <v>94.149480766418009</v>
      </c>
      <c r="K65" s="11">
        <f t="shared" ref="K65" si="28">G65/F65*100</f>
        <v>94.149480766418009</v>
      </c>
    </row>
    <row r="66" spans="1:11" ht="41.4">
      <c r="A66" s="197"/>
      <c r="B66" s="223"/>
      <c r="C66" s="10" t="s">
        <v>27</v>
      </c>
      <c r="D66" s="11">
        <f t="shared" si="26"/>
        <v>0</v>
      </c>
      <c r="E66" s="11">
        <f t="shared" si="26"/>
        <v>1367.4</v>
      </c>
      <c r="F66" s="11">
        <f t="shared" si="26"/>
        <v>0</v>
      </c>
      <c r="G66" s="11">
        <f t="shared" si="26"/>
        <v>1287.4000000000001</v>
      </c>
      <c r="H66" s="11">
        <f t="shared" si="26"/>
        <v>1287.4000000000001</v>
      </c>
      <c r="I66" s="11"/>
      <c r="J66" s="11">
        <f t="shared" si="27"/>
        <v>94.149480766418009</v>
      </c>
      <c r="K66" s="11"/>
    </row>
    <row r="67" spans="1:11" ht="30" customHeight="1">
      <c r="A67" s="197"/>
      <c r="B67" s="223"/>
      <c r="C67" s="10" t="s">
        <v>3</v>
      </c>
      <c r="D67" s="11">
        <f t="shared" si="26"/>
        <v>67003.8</v>
      </c>
      <c r="E67" s="11">
        <f t="shared" si="26"/>
        <v>67003.8</v>
      </c>
      <c r="F67" s="11">
        <f t="shared" si="26"/>
        <v>67003.8</v>
      </c>
      <c r="G67" s="11">
        <f t="shared" si="26"/>
        <v>63084</v>
      </c>
      <c r="H67" s="11">
        <f t="shared" si="26"/>
        <v>63084</v>
      </c>
      <c r="I67" s="11">
        <f>H67/D67*100</f>
        <v>94.149884036427778</v>
      </c>
      <c r="J67" s="11">
        <f t="shared" si="27"/>
        <v>94.149884036427778</v>
      </c>
      <c r="K67" s="11">
        <f t="shared" ref="K67" si="29">G67/F67*100</f>
        <v>94.149884036427778</v>
      </c>
    </row>
    <row r="68" spans="1:11" ht="55.2">
      <c r="A68" s="197"/>
      <c r="B68" s="223"/>
      <c r="C68" s="10" t="s">
        <v>28</v>
      </c>
      <c r="D68" s="11">
        <f t="shared" si="26"/>
        <v>0</v>
      </c>
      <c r="E68" s="11">
        <f t="shared" si="26"/>
        <v>67003.8</v>
      </c>
      <c r="F68" s="11">
        <f t="shared" si="26"/>
        <v>0</v>
      </c>
      <c r="G68" s="11">
        <f t="shared" si="26"/>
        <v>63084</v>
      </c>
      <c r="H68" s="11">
        <f t="shared" si="26"/>
        <v>63084</v>
      </c>
      <c r="I68" s="11"/>
      <c r="J68" s="11">
        <f t="shared" si="27"/>
        <v>94.149884036427778</v>
      </c>
      <c r="K68" s="11"/>
    </row>
    <row r="69" spans="1:11" ht="27.75" customHeight="1">
      <c r="A69" s="197"/>
      <c r="B69" s="223"/>
      <c r="C69" s="10" t="s">
        <v>6</v>
      </c>
      <c r="D69" s="11">
        <f t="shared" si="26"/>
        <v>0</v>
      </c>
      <c r="E69" s="11">
        <f t="shared" si="26"/>
        <v>0</v>
      </c>
      <c r="F69" s="11">
        <f t="shared" si="26"/>
        <v>0</v>
      </c>
      <c r="G69" s="11">
        <f t="shared" si="26"/>
        <v>0</v>
      </c>
      <c r="H69" s="11">
        <f t="shared" si="26"/>
        <v>0</v>
      </c>
      <c r="I69" s="11"/>
      <c r="J69" s="11"/>
      <c r="K69" s="11"/>
    </row>
    <row r="70" spans="1:11" ht="33" customHeight="1">
      <c r="A70" s="197"/>
      <c r="B70" s="223"/>
      <c r="C70" s="10" t="s">
        <v>4</v>
      </c>
      <c r="D70" s="11">
        <f t="shared" si="26"/>
        <v>0</v>
      </c>
      <c r="E70" s="11">
        <f t="shared" si="26"/>
        <v>0</v>
      </c>
      <c r="F70" s="11">
        <f t="shared" si="26"/>
        <v>0</v>
      </c>
      <c r="G70" s="11">
        <f t="shared" si="26"/>
        <v>0</v>
      </c>
      <c r="H70" s="11">
        <f t="shared" si="26"/>
        <v>0</v>
      </c>
      <c r="I70" s="11"/>
      <c r="J70" s="11"/>
      <c r="K70" s="11"/>
    </row>
    <row r="71" spans="1:11" ht="19.5" customHeight="1">
      <c r="A71" s="197"/>
      <c r="B71" s="205" t="s">
        <v>8</v>
      </c>
      <c r="C71" s="205"/>
      <c r="D71" s="205"/>
      <c r="E71" s="12"/>
      <c r="F71" s="12"/>
      <c r="G71" s="12"/>
      <c r="H71" s="12"/>
      <c r="I71" s="11"/>
      <c r="J71" s="11"/>
      <c r="K71" s="11"/>
    </row>
    <row r="72" spans="1:11" ht="22.5" customHeight="1">
      <c r="A72" s="197"/>
      <c r="B72" s="175" t="s">
        <v>5</v>
      </c>
      <c r="C72" s="10" t="s">
        <v>1</v>
      </c>
      <c r="D72" s="11">
        <f>D73+D75+D77+D78</f>
        <v>1777138.5</v>
      </c>
      <c r="E72" s="11" t="s">
        <v>401</v>
      </c>
      <c r="F72" s="11" t="s">
        <v>401</v>
      </c>
      <c r="G72" s="11" t="s">
        <v>401</v>
      </c>
      <c r="H72" s="11">
        <f>H73+H75+H77+H78</f>
        <v>1212362.8000000003</v>
      </c>
      <c r="I72" s="11">
        <f>H72/D72*100</f>
        <v>68.219938963676739</v>
      </c>
      <c r="J72" s="11" t="s">
        <v>401</v>
      </c>
      <c r="K72" s="11" t="s">
        <v>401</v>
      </c>
    </row>
    <row r="73" spans="1:11" ht="18.75" customHeight="1">
      <c r="A73" s="197"/>
      <c r="B73" s="175"/>
      <c r="C73" s="10" t="s">
        <v>2</v>
      </c>
      <c r="D73" s="11">
        <f t="shared" ref="D73:H78" si="30">D118+D147+D154+D175+D182+D189+D224+D287+D294</f>
        <v>135361.1</v>
      </c>
      <c r="E73" s="11">
        <f t="shared" si="30"/>
        <v>135361</v>
      </c>
      <c r="F73" s="11">
        <f t="shared" si="30"/>
        <v>133267.5</v>
      </c>
      <c r="G73" s="11">
        <f t="shared" si="30"/>
        <v>122255.2</v>
      </c>
      <c r="H73" s="11">
        <f t="shared" si="30"/>
        <v>122255.2</v>
      </c>
      <c r="I73" s="11">
        <f>H73/D73*100</f>
        <v>90.317823953853789</v>
      </c>
      <c r="J73" s="11">
        <f t="shared" ref="J73:J76" si="31">G73/E73*100</f>
        <v>90.317890677521589</v>
      </c>
      <c r="K73" s="11">
        <f t="shared" ref="K73" si="32">G73/F73*100</f>
        <v>91.736694993152867</v>
      </c>
    </row>
    <row r="74" spans="1:11" ht="41.4">
      <c r="A74" s="197"/>
      <c r="B74" s="175"/>
      <c r="C74" s="10" t="s">
        <v>27</v>
      </c>
      <c r="D74" s="11">
        <f t="shared" si="30"/>
        <v>0</v>
      </c>
      <c r="E74" s="11">
        <f t="shared" si="30"/>
        <v>125291.80000000002</v>
      </c>
      <c r="F74" s="11">
        <f t="shared" si="30"/>
        <v>0</v>
      </c>
      <c r="G74" s="11">
        <f t="shared" si="30"/>
        <v>113255.2</v>
      </c>
      <c r="H74" s="11">
        <f t="shared" si="30"/>
        <v>113255.2</v>
      </c>
      <c r="I74" s="11"/>
      <c r="J74" s="11">
        <f t="shared" si="31"/>
        <v>90.393146239418684</v>
      </c>
      <c r="K74" s="11"/>
    </row>
    <row r="75" spans="1:11" ht="27.6">
      <c r="A75" s="197"/>
      <c r="B75" s="175"/>
      <c r="C75" s="10" t="s">
        <v>3</v>
      </c>
      <c r="D75" s="11">
        <f t="shared" si="30"/>
        <v>1554353.7999999998</v>
      </c>
      <c r="E75" s="11">
        <f t="shared" si="30"/>
        <v>1554809.1</v>
      </c>
      <c r="F75" s="11">
        <f t="shared" si="30"/>
        <v>1553668</v>
      </c>
      <c r="G75" s="11">
        <f t="shared" si="30"/>
        <v>1013484.0000000001</v>
      </c>
      <c r="H75" s="11">
        <f t="shared" si="30"/>
        <v>1013484.0000000001</v>
      </c>
      <c r="I75" s="11">
        <f>H75/D75*100</f>
        <v>65.202915835506701</v>
      </c>
      <c r="J75" s="11">
        <f t="shared" si="31"/>
        <v>65.183822245444802</v>
      </c>
      <c r="K75" s="11">
        <f t="shared" ref="K75" si="33">G75/F75*100</f>
        <v>65.231696861877836</v>
      </c>
    </row>
    <row r="76" spans="1:11" ht="55.2">
      <c r="A76" s="197"/>
      <c r="B76" s="175"/>
      <c r="C76" s="10" t="s">
        <v>28</v>
      </c>
      <c r="D76" s="11">
        <f t="shared" si="30"/>
        <v>0</v>
      </c>
      <c r="E76" s="11">
        <f t="shared" si="30"/>
        <v>1554809.1</v>
      </c>
      <c r="F76" s="11">
        <f t="shared" si="30"/>
        <v>0</v>
      </c>
      <c r="G76" s="11">
        <f t="shared" si="30"/>
        <v>1013484.0000000001</v>
      </c>
      <c r="H76" s="11">
        <f t="shared" si="30"/>
        <v>1013484.0000000001</v>
      </c>
      <c r="I76" s="11"/>
      <c r="J76" s="11">
        <f t="shared" si="31"/>
        <v>65.183822245444802</v>
      </c>
      <c r="K76" s="11"/>
    </row>
    <row r="77" spans="1:11" ht="27.6">
      <c r="A77" s="197"/>
      <c r="B77" s="175"/>
      <c r="C77" s="10" t="s">
        <v>6</v>
      </c>
      <c r="D77" s="11">
        <f t="shared" si="30"/>
        <v>0</v>
      </c>
      <c r="E77" s="11">
        <f t="shared" si="30"/>
        <v>0</v>
      </c>
      <c r="F77" s="11">
        <f t="shared" si="30"/>
        <v>0</v>
      </c>
      <c r="G77" s="11">
        <f t="shared" si="30"/>
        <v>0</v>
      </c>
      <c r="H77" s="11">
        <f t="shared" si="30"/>
        <v>0</v>
      </c>
      <c r="I77" s="11"/>
      <c r="J77" s="11"/>
      <c r="K77" s="11"/>
    </row>
    <row r="78" spans="1:11" ht="39.75" customHeight="1">
      <c r="A78" s="197"/>
      <c r="B78" s="175"/>
      <c r="C78" s="10" t="s">
        <v>4</v>
      </c>
      <c r="D78" s="11">
        <f t="shared" si="30"/>
        <v>87423.6</v>
      </c>
      <c r="E78" s="11">
        <f t="shared" si="30"/>
        <v>0</v>
      </c>
      <c r="F78" s="11">
        <f t="shared" si="30"/>
        <v>0</v>
      </c>
      <c r="G78" s="11">
        <f t="shared" si="30"/>
        <v>0</v>
      </c>
      <c r="H78" s="11">
        <f t="shared" si="30"/>
        <v>76623.600000000006</v>
      </c>
      <c r="I78" s="11">
        <f>H78/D78*100</f>
        <v>87.646356361440155</v>
      </c>
      <c r="J78" s="11"/>
      <c r="K78" s="11"/>
    </row>
    <row r="79" spans="1:11" ht="22.5" customHeight="1">
      <c r="A79" s="197"/>
      <c r="B79" s="207" t="s">
        <v>7</v>
      </c>
      <c r="C79" s="208"/>
      <c r="D79" s="208"/>
      <c r="E79" s="208"/>
      <c r="F79" s="208"/>
      <c r="G79" s="208"/>
      <c r="H79" s="208"/>
      <c r="I79" s="208"/>
      <c r="J79" s="208"/>
      <c r="K79" s="209"/>
    </row>
    <row r="80" spans="1:11" ht="24.75" customHeight="1">
      <c r="A80" s="197"/>
      <c r="B80" s="210"/>
      <c r="C80" s="10" t="s">
        <v>1</v>
      </c>
      <c r="D80" s="11">
        <f>D81+D83+D85+D86</f>
        <v>64371.4</v>
      </c>
      <c r="E80" s="11" t="s">
        <v>401</v>
      </c>
      <c r="F80" s="11" t="s">
        <v>401</v>
      </c>
      <c r="G80" s="11" t="s">
        <v>401</v>
      </c>
      <c r="H80" s="11">
        <f>H81+H83+H85+H86</f>
        <v>64371.4</v>
      </c>
      <c r="I80" s="11">
        <f>H80/D80*100</f>
        <v>100</v>
      </c>
      <c r="J80" s="11" t="s">
        <v>401</v>
      </c>
      <c r="K80" s="11" t="s">
        <v>401</v>
      </c>
    </row>
    <row r="81" spans="1:11" ht="24" customHeight="1">
      <c r="A81" s="197"/>
      <c r="B81" s="211"/>
      <c r="C81" s="10" t="s">
        <v>2</v>
      </c>
      <c r="D81" s="11">
        <f t="shared" ref="D81:H86" si="34">D65-D96</f>
        <v>1287.4000000000001</v>
      </c>
      <c r="E81" s="11">
        <f t="shared" si="34"/>
        <v>1287.4000000000001</v>
      </c>
      <c r="F81" s="11">
        <f t="shared" si="34"/>
        <v>1287.4000000000001</v>
      </c>
      <c r="G81" s="11">
        <f t="shared" si="34"/>
        <v>1287.4000000000001</v>
      </c>
      <c r="H81" s="11">
        <f t="shared" si="34"/>
        <v>1287.4000000000001</v>
      </c>
      <c r="I81" s="11">
        <f>H81/D81*100</f>
        <v>100</v>
      </c>
      <c r="J81" s="11">
        <f t="shared" ref="J81:J84" si="35">G81/E81*100</f>
        <v>100</v>
      </c>
      <c r="K81" s="11">
        <f t="shared" ref="K81" si="36">G81/F81*100</f>
        <v>100</v>
      </c>
    </row>
    <row r="82" spans="1:11" ht="58.5" customHeight="1">
      <c r="A82" s="197"/>
      <c r="B82" s="211"/>
      <c r="C82" s="10" t="s">
        <v>27</v>
      </c>
      <c r="D82" s="11">
        <f t="shared" si="34"/>
        <v>0</v>
      </c>
      <c r="E82" s="11">
        <f t="shared" si="34"/>
        <v>1287.4000000000001</v>
      </c>
      <c r="F82" s="11">
        <f t="shared" si="34"/>
        <v>0</v>
      </c>
      <c r="G82" s="11">
        <f t="shared" si="34"/>
        <v>1287.4000000000001</v>
      </c>
      <c r="H82" s="11">
        <f t="shared" si="34"/>
        <v>1287.4000000000001</v>
      </c>
      <c r="I82" s="11"/>
      <c r="J82" s="11">
        <f t="shared" si="35"/>
        <v>100</v>
      </c>
      <c r="K82" s="11"/>
    </row>
    <row r="83" spans="1:11" ht="36.75" customHeight="1">
      <c r="A83" s="197"/>
      <c r="B83" s="211"/>
      <c r="C83" s="10" t="s">
        <v>3</v>
      </c>
      <c r="D83" s="11">
        <f t="shared" si="34"/>
        <v>63084</v>
      </c>
      <c r="E83" s="11">
        <f t="shared" si="34"/>
        <v>63084</v>
      </c>
      <c r="F83" s="11">
        <f t="shared" si="34"/>
        <v>63084</v>
      </c>
      <c r="G83" s="11">
        <f t="shared" si="34"/>
        <v>63084</v>
      </c>
      <c r="H83" s="11">
        <f t="shared" si="34"/>
        <v>63084</v>
      </c>
      <c r="I83" s="11">
        <f>H83/D83*100</f>
        <v>100</v>
      </c>
      <c r="J83" s="11">
        <f t="shared" si="35"/>
        <v>100</v>
      </c>
      <c r="K83" s="11">
        <f t="shared" ref="K83" si="37">G83/F83*100</f>
        <v>100</v>
      </c>
    </row>
    <row r="84" spans="1:11" ht="63.75" customHeight="1">
      <c r="A84" s="197"/>
      <c r="B84" s="211"/>
      <c r="C84" s="10" t="s">
        <v>28</v>
      </c>
      <c r="D84" s="11">
        <f t="shared" si="34"/>
        <v>0</v>
      </c>
      <c r="E84" s="11">
        <f t="shared" si="34"/>
        <v>63084</v>
      </c>
      <c r="F84" s="11">
        <f t="shared" si="34"/>
        <v>0</v>
      </c>
      <c r="G84" s="11">
        <f t="shared" si="34"/>
        <v>63084</v>
      </c>
      <c r="H84" s="11">
        <f t="shared" si="34"/>
        <v>63084</v>
      </c>
      <c r="I84" s="11"/>
      <c r="J84" s="11">
        <f t="shared" si="35"/>
        <v>100</v>
      </c>
      <c r="K84" s="11"/>
    </row>
    <row r="85" spans="1:11" ht="33" customHeight="1">
      <c r="A85" s="197"/>
      <c r="B85" s="211"/>
      <c r="C85" s="10" t="s">
        <v>6</v>
      </c>
      <c r="D85" s="11">
        <f t="shared" si="34"/>
        <v>0</v>
      </c>
      <c r="E85" s="11">
        <f t="shared" si="34"/>
        <v>0</v>
      </c>
      <c r="F85" s="11">
        <f t="shared" si="34"/>
        <v>0</v>
      </c>
      <c r="G85" s="11">
        <f t="shared" si="34"/>
        <v>0</v>
      </c>
      <c r="H85" s="11">
        <f t="shared" si="34"/>
        <v>0</v>
      </c>
      <c r="I85" s="11"/>
      <c r="J85" s="11"/>
      <c r="K85" s="11"/>
    </row>
    <row r="86" spans="1:11" ht="30.75" customHeight="1">
      <c r="A86" s="197"/>
      <c r="B86" s="212"/>
      <c r="C86" s="10" t="s">
        <v>4</v>
      </c>
      <c r="D86" s="11">
        <f t="shared" si="34"/>
        <v>0</v>
      </c>
      <c r="E86" s="11">
        <f t="shared" si="34"/>
        <v>0</v>
      </c>
      <c r="F86" s="11">
        <f t="shared" si="34"/>
        <v>0</v>
      </c>
      <c r="G86" s="11">
        <f t="shared" si="34"/>
        <v>0</v>
      </c>
      <c r="H86" s="11">
        <f t="shared" si="34"/>
        <v>0</v>
      </c>
      <c r="I86" s="11"/>
      <c r="J86" s="11"/>
      <c r="K86" s="11"/>
    </row>
    <row r="87" spans="1:11" ht="21" customHeight="1">
      <c r="A87" s="197"/>
      <c r="B87" s="175" t="s">
        <v>25</v>
      </c>
      <c r="C87" s="10" t="s">
        <v>1</v>
      </c>
      <c r="D87" s="11">
        <f>D88+D90+D92+D93</f>
        <v>4474.8</v>
      </c>
      <c r="E87" s="11" t="s">
        <v>401</v>
      </c>
      <c r="F87" s="11" t="s">
        <v>401</v>
      </c>
      <c r="G87" s="11" t="s">
        <v>401</v>
      </c>
      <c r="H87" s="11">
        <f t="shared" ref="H87" si="38">H88+H90+H92+H93</f>
        <v>473</v>
      </c>
      <c r="I87" s="11">
        <f>H87/D87*100</f>
        <v>10.570304818092428</v>
      </c>
      <c r="J87" s="11" t="s">
        <v>401</v>
      </c>
      <c r="K87" s="11" t="s">
        <v>401</v>
      </c>
    </row>
    <row r="88" spans="1:11" ht="21.75" customHeight="1">
      <c r="A88" s="197"/>
      <c r="B88" s="213"/>
      <c r="C88" s="10" t="s">
        <v>2</v>
      </c>
      <c r="D88" s="11">
        <f>D161+D168+D111</f>
        <v>555</v>
      </c>
      <c r="E88" s="11">
        <f>E161+E168+E111</f>
        <v>555</v>
      </c>
      <c r="F88" s="11">
        <f>F161+F168+F111</f>
        <v>555</v>
      </c>
      <c r="G88" s="11">
        <f>G161+G168+G111</f>
        <v>473</v>
      </c>
      <c r="H88" s="11">
        <f>H161+H168+H111</f>
        <v>473</v>
      </c>
      <c r="I88" s="11">
        <f>H88/D88*100</f>
        <v>85.225225225225216</v>
      </c>
      <c r="J88" s="11">
        <f t="shared" ref="J88:J91" si="39">G88/E88*100</f>
        <v>85.225225225225216</v>
      </c>
      <c r="K88" s="11"/>
    </row>
    <row r="89" spans="1:11" ht="41.4">
      <c r="A89" s="197"/>
      <c r="B89" s="213"/>
      <c r="C89" s="10" t="s">
        <v>27</v>
      </c>
      <c r="D89" s="11"/>
      <c r="E89" s="11">
        <f>E162+E169+E112</f>
        <v>80</v>
      </c>
      <c r="F89" s="11"/>
      <c r="G89" s="11">
        <f t="shared" ref="G89:H91" si="40">G162+G169+G112</f>
        <v>0</v>
      </c>
      <c r="H89" s="11">
        <f t="shared" si="40"/>
        <v>0</v>
      </c>
      <c r="I89" s="11"/>
      <c r="J89" s="11">
        <f t="shared" si="39"/>
        <v>0</v>
      </c>
      <c r="K89" s="11"/>
    </row>
    <row r="90" spans="1:11" ht="27.6">
      <c r="A90" s="197"/>
      <c r="B90" s="213"/>
      <c r="C90" s="10" t="s">
        <v>3</v>
      </c>
      <c r="D90" s="11">
        <f>D163+D170+D113</f>
        <v>3919.8</v>
      </c>
      <c r="E90" s="11">
        <f>E163+E170+E113</f>
        <v>3919.8</v>
      </c>
      <c r="F90" s="11">
        <f>F163+F170+F113</f>
        <v>3919.8</v>
      </c>
      <c r="G90" s="11">
        <f t="shared" si="40"/>
        <v>0</v>
      </c>
      <c r="H90" s="11">
        <f t="shared" si="40"/>
        <v>0</v>
      </c>
      <c r="I90" s="11">
        <f>H90/D90*100</f>
        <v>0</v>
      </c>
      <c r="J90" s="11">
        <f t="shared" si="39"/>
        <v>0</v>
      </c>
      <c r="K90" s="11"/>
    </row>
    <row r="91" spans="1:11" ht="55.2">
      <c r="A91" s="197"/>
      <c r="B91" s="213"/>
      <c r="C91" s="10" t="s">
        <v>28</v>
      </c>
      <c r="D91" s="11"/>
      <c r="E91" s="11">
        <f>E164+E171+E114</f>
        <v>3919.8</v>
      </c>
      <c r="F91" s="11"/>
      <c r="G91" s="11">
        <f t="shared" si="40"/>
        <v>0</v>
      </c>
      <c r="H91" s="11">
        <f t="shared" si="40"/>
        <v>0</v>
      </c>
      <c r="I91" s="11"/>
      <c r="J91" s="11">
        <f t="shared" si="39"/>
        <v>0</v>
      </c>
      <c r="K91" s="11"/>
    </row>
    <row r="92" spans="1:11" ht="27.6">
      <c r="A92" s="197"/>
      <c r="B92" s="213"/>
      <c r="C92" s="10" t="s">
        <v>6</v>
      </c>
      <c r="D92" s="11"/>
      <c r="E92" s="11"/>
      <c r="F92" s="11"/>
      <c r="G92" s="11"/>
      <c r="H92" s="11"/>
      <c r="I92" s="11"/>
      <c r="J92" s="11"/>
      <c r="K92" s="11"/>
    </row>
    <row r="93" spans="1:11" ht="56.4" customHeight="1">
      <c r="A93" s="197"/>
      <c r="B93" s="214"/>
      <c r="C93" s="13" t="s">
        <v>4</v>
      </c>
      <c r="D93" s="14"/>
      <c r="E93" s="14"/>
      <c r="F93" s="14"/>
      <c r="G93" s="14"/>
      <c r="H93" s="14"/>
      <c r="I93" s="11"/>
      <c r="J93" s="11"/>
      <c r="K93" s="11"/>
    </row>
    <row r="94" spans="1:11" ht="21" customHeight="1">
      <c r="A94" s="197"/>
      <c r="B94" s="207" t="s">
        <v>7</v>
      </c>
      <c r="C94" s="229"/>
      <c r="D94" s="229"/>
      <c r="E94" s="208"/>
      <c r="F94" s="208"/>
      <c r="G94" s="208"/>
      <c r="H94" s="208"/>
      <c r="I94" s="208"/>
      <c r="J94" s="208"/>
      <c r="K94" s="209"/>
    </row>
    <row r="95" spans="1:11" ht="21" customHeight="1">
      <c r="A95" s="197"/>
      <c r="B95" s="230"/>
      <c r="C95" s="76" t="s">
        <v>1</v>
      </c>
      <c r="D95" s="11">
        <f>D96+D98+D100+D101</f>
        <v>3999.8</v>
      </c>
      <c r="E95" s="11" t="s">
        <v>401</v>
      </c>
      <c r="F95" s="11" t="s">
        <v>401</v>
      </c>
      <c r="G95" s="11" t="s">
        <v>401</v>
      </c>
      <c r="H95" s="11">
        <f t="shared" ref="H95" si="41">H96+H98+H100+H101</f>
        <v>0</v>
      </c>
      <c r="I95" s="11">
        <f>H95/D95*100</f>
        <v>0</v>
      </c>
      <c r="J95" s="11" t="s">
        <v>401</v>
      </c>
      <c r="K95" s="11" t="s">
        <v>401</v>
      </c>
    </row>
    <row r="96" spans="1:11" ht="22.2" customHeight="1">
      <c r="A96" s="197"/>
      <c r="B96" s="230"/>
      <c r="C96" s="76" t="s">
        <v>2</v>
      </c>
      <c r="D96" s="89">
        <v>80</v>
      </c>
      <c r="E96" s="89">
        <v>80</v>
      </c>
      <c r="F96" s="89">
        <v>80</v>
      </c>
      <c r="G96" s="11">
        <v>0</v>
      </c>
      <c r="H96" s="11">
        <v>0</v>
      </c>
      <c r="I96" s="11">
        <f>H96/D96*100</f>
        <v>0</v>
      </c>
      <c r="J96" s="11">
        <f t="shared" ref="J96:J99" si="42">G96/E96*100</f>
        <v>0</v>
      </c>
      <c r="K96" s="11"/>
    </row>
    <row r="97" spans="1:11" ht="55.2" customHeight="1">
      <c r="A97" s="197"/>
      <c r="B97" s="230"/>
      <c r="C97" s="76" t="s">
        <v>27</v>
      </c>
      <c r="D97" s="11"/>
      <c r="E97" s="89">
        <v>80</v>
      </c>
      <c r="F97" s="11"/>
      <c r="G97" s="11">
        <v>0</v>
      </c>
      <c r="H97" s="11">
        <v>0</v>
      </c>
      <c r="I97" s="11"/>
      <c r="J97" s="11">
        <f t="shared" si="42"/>
        <v>0</v>
      </c>
      <c r="K97" s="11"/>
    </row>
    <row r="98" spans="1:11" ht="28.8" customHeight="1">
      <c r="A98" s="197"/>
      <c r="B98" s="230"/>
      <c r="C98" s="76" t="s">
        <v>3</v>
      </c>
      <c r="D98" s="11">
        <v>3919.8</v>
      </c>
      <c r="E98" s="11">
        <v>3919.8</v>
      </c>
      <c r="F98" s="11">
        <v>3919.8</v>
      </c>
      <c r="G98" s="11">
        <v>0</v>
      </c>
      <c r="H98" s="11">
        <v>0</v>
      </c>
      <c r="I98" s="11">
        <f>H98/D98*100</f>
        <v>0</v>
      </c>
      <c r="J98" s="11">
        <f t="shared" si="42"/>
        <v>0</v>
      </c>
      <c r="K98" s="11"/>
    </row>
    <row r="99" spans="1:11" ht="60" customHeight="1">
      <c r="A99" s="197"/>
      <c r="B99" s="230"/>
      <c r="C99" s="76" t="s">
        <v>28</v>
      </c>
      <c r="D99" s="11"/>
      <c r="E99" s="11">
        <v>3919.8</v>
      </c>
      <c r="F99" s="11"/>
      <c r="G99" s="11">
        <v>0</v>
      </c>
      <c r="H99" s="11">
        <v>0</v>
      </c>
      <c r="I99" s="11"/>
      <c r="J99" s="11">
        <f t="shared" si="42"/>
        <v>0</v>
      </c>
      <c r="K99" s="11"/>
    </row>
    <row r="100" spans="1:11" ht="33.75" customHeight="1">
      <c r="A100" s="197"/>
      <c r="B100" s="230"/>
      <c r="C100" s="76" t="s">
        <v>6</v>
      </c>
      <c r="D100" s="11"/>
      <c r="E100" s="11"/>
      <c r="F100" s="11"/>
      <c r="G100" s="11"/>
      <c r="H100" s="11"/>
      <c r="I100" s="11"/>
      <c r="J100" s="11"/>
      <c r="K100" s="11"/>
    </row>
    <row r="101" spans="1:11" ht="45.6" customHeight="1" thickBot="1">
      <c r="A101" s="197"/>
      <c r="B101" s="231"/>
      <c r="C101" s="77" t="s">
        <v>4</v>
      </c>
      <c r="D101" s="14"/>
      <c r="E101" s="14"/>
      <c r="F101" s="14"/>
      <c r="G101" s="14"/>
      <c r="H101" s="14"/>
      <c r="I101" s="11"/>
      <c r="J101" s="11"/>
      <c r="K101" s="11"/>
    </row>
    <row r="102" spans="1:11" ht="19.5" customHeight="1" thickBot="1">
      <c r="A102" s="185" t="s">
        <v>41</v>
      </c>
      <c r="B102" s="186"/>
      <c r="C102" s="186"/>
      <c r="D102" s="186"/>
      <c r="E102" s="186"/>
      <c r="F102" s="186"/>
      <c r="G102" s="186"/>
      <c r="H102" s="186"/>
      <c r="I102" s="186"/>
      <c r="J102" s="186"/>
      <c r="K102" s="187"/>
    </row>
    <row r="103" spans="1:11" ht="17.399999999999999" customHeight="1">
      <c r="A103" s="184" t="s">
        <v>112</v>
      </c>
      <c r="B103" s="200" t="s">
        <v>5</v>
      </c>
      <c r="C103" s="17" t="s">
        <v>1</v>
      </c>
      <c r="D103" s="11">
        <f>D104+D106+D108+D109</f>
        <v>3999.8</v>
      </c>
      <c r="E103" s="11" t="s">
        <v>401</v>
      </c>
      <c r="F103" s="11" t="s">
        <v>401</v>
      </c>
      <c r="G103" s="11" t="s">
        <v>401</v>
      </c>
      <c r="H103" s="11">
        <f t="shared" ref="H103" si="43">H104+H106+H108+H109</f>
        <v>0</v>
      </c>
      <c r="I103" s="11">
        <f>I110</f>
        <v>0</v>
      </c>
      <c r="J103" s="11" t="s">
        <v>401</v>
      </c>
      <c r="K103" s="11" t="s">
        <v>401</v>
      </c>
    </row>
    <row r="104" spans="1:11" ht="23.25" customHeight="1">
      <c r="A104" s="179"/>
      <c r="B104" s="201"/>
      <c r="C104" s="18" t="s">
        <v>2</v>
      </c>
      <c r="D104" s="11">
        <f>D111</f>
        <v>80</v>
      </c>
      <c r="E104" s="11">
        <f>E111</f>
        <v>80</v>
      </c>
      <c r="F104" s="11">
        <f>F111</f>
        <v>80</v>
      </c>
      <c r="G104" s="11">
        <f>G111</f>
        <v>0</v>
      </c>
      <c r="H104" s="11">
        <f>H111</f>
        <v>0</v>
      </c>
      <c r="I104" s="11">
        <f>H104/D104*100</f>
        <v>0</v>
      </c>
      <c r="J104" s="11">
        <f t="shared" ref="J104:J107" si="44">G104/E104*100</f>
        <v>0</v>
      </c>
      <c r="K104" s="11">
        <f t="shared" ref="K104" si="45">G104/F104*100</f>
        <v>0</v>
      </c>
    </row>
    <row r="105" spans="1:11" ht="41.4">
      <c r="A105" s="179"/>
      <c r="B105" s="201"/>
      <c r="C105" s="18" t="s">
        <v>27</v>
      </c>
      <c r="D105" s="11">
        <f t="shared" ref="D105:E107" si="46">D112</f>
        <v>0</v>
      </c>
      <c r="E105" s="11">
        <f t="shared" si="46"/>
        <v>80</v>
      </c>
      <c r="F105" s="11"/>
      <c r="G105" s="11">
        <f t="shared" ref="G105:H107" si="47">G112</f>
        <v>0</v>
      </c>
      <c r="H105" s="11">
        <f t="shared" si="47"/>
        <v>0</v>
      </c>
      <c r="I105" s="11"/>
      <c r="J105" s="11">
        <f t="shared" si="44"/>
        <v>0</v>
      </c>
      <c r="K105" s="11"/>
    </row>
    <row r="106" spans="1:11" ht="30" customHeight="1">
      <c r="A106" s="179"/>
      <c r="B106" s="201"/>
      <c r="C106" s="18" t="s">
        <v>3</v>
      </c>
      <c r="D106" s="11">
        <f t="shared" si="46"/>
        <v>3919.8</v>
      </c>
      <c r="E106" s="11">
        <f t="shared" si="46"/>
        <v>3919.8</v>
      </c>
      <c r="F106" s="11">
        <f>F113</f>
        <v>3919.8</v>
      </c>
      <c r="G106" s="11">
        <f t="shared" si="47"/>
        <v>0</v>
      </c>
      <c r="H106" s="11">
        <f t="shared" si="47"/>
        <v>0</v>
      </c>
      <c r="I106" s="11">
        <f>H106/D106*100</f>
        <v>0</v>
      </c>
      <c r="J106" s="11">
        <f t="shared" si="44"/>
        <v>0</v>
      </c>
      <c r="K106" s="11">
        <f t="shared" ref="K106" si="48">G106/F106*100</f>
        <v>0</v>
      </c>
    </row>
    <row r="107" spans="1:11" ht="63" customHeight="1">
      <c r="A107" s="179"/>
      <c r="B107" s="201"/>
      <c r="C107" s="18" t="s">
        <v>28</v>
      </c>
      <c r="D107" s="11">
        <f t="shared" si="46"/>
        <v>0</v>
      </c>
      <c r="E107" s="11">
        <f t="shared" si="46"/>
        <v>3919.8</v>
      </c>
      <c r="F107" s="11"/>
      <c r="G107" s="11">
        <f t="shared" si="47"/>
        <v>0</v>
      </c>
      <c r="H107" s="11">
        <f t="shared" si="47"/>
        <v>0</v>
      </c>
      <c r="I107" s="11"/>
      <c r="J107" s="11">
        <f t="shared" si="44"/>
        <v>0</v>
      </c>
      <c r="K107" s="11"/>
    </row>
    <row r="108" spans="1:11" ht="31.5" customHeight="1">
      <c r="A108" s="179"/>
      <c r="B108" s="201"/>
      <c r="C108" s="18" t="s">
        <v>6</v>
      </c>
      <c r="D108" s="11">
        <f>D115</f>
        <v>0</v>
      </c>
      <c r="E108" s="11"/>
      <c r="F108" s="11"/>
      <c r="G108" s="11"/>
      <c r="H108" s="11"/>
      <c r="I108" s="11"/>
      <c r="J108" s="11"/>
      <c r="K108" s="11"/>
    </row>
    <row r="109" spans="1:11" ht="31.5" customHeight="1">
      <c r="A109" s="179"/>
      <c r="B109" s="201"/>
      <c r="C109" s="19" t="s">
        <v>4</v>
      </c>
      <c r="D109" s="11">
        <f>D116</f>
        <v>0</v>
      </c>
      <c r="E109" s="11"/>
      <c r="F109" s="11"/>
      <c r="G109" s="11"/>
      <c r="H109" s="11"/>
      <c r="I109" s="11"/>
      <c r="J109" s="11"/>
      <c r="K109" s="11"/>
    </row>
    <row r="110" spans="1:11" ht="28.5" customHeight="1">
      <c r="A110" s="227" t="s">
        <v>114</v>
      </c>
      <c r="B110" s="228" t="s">
        <v>9</v>
      </c>
      <c r="C110" s="17" t="s">
        <v>1</v>
      </c>
      <c r="D110" s="11">
        <f>D111+D113+D115+D116</f>
        <v>3999.8</v>
      </c>
      <c r="E110" s="11">
        <f>E111+E113</f>
        <v>3999.8</v>
      </c>
      <c r="F110" s="11">
        <f t="shared" ref="F110:G110" si="49">F111+F113</f>
        <v>3999.8</v>
      </c>
      <c r="G110" s="11">
        <f t="shared" si="49"/>
        <v>0</v>
      </c>
      <c r="H110" s="11">
        <f t="shared" ref="H110" si="50">H111+H113+H115+H116</f>
        <v>0</v>
      </c>
      <c r="I110" s="11">
        <f>H110/D110*100</f>
        <v>0</v>
      </c>
      <c r="J110" s="11">
        <f>G110/E110*100</f>
        <v>0</v>
      </c>
      <c r="K110" s="11">
        <f>G110/F110*100</f>
        <v>0</v>
      </c>
    </row>
    <row r="111" spans="1:11" ht="28.5" customHeight="1">
      <c r="A111" s="175"/>
      <c r="B111" s="228"/>
      <c r="C111" s="18" t="s">
        <v>2</v>
      </c>
      <c r="D111" s="11">
        <v>80</v>
      </c>
      <c r="E111" s="11">
        <v>80</v>
      </c>
      <c r="F111" s="11">
        <v>80</v>
      </c>
      <c r="G111" s="11">
        <v>0</v>
      </c>
      <c r="H111" s="11">
        <v>0</v>
      </c>
      <c r="I111" s="11">
        <f>H111/D111*100</f>
        <v>0</v>
      </c>
      <c r="J111" s="11">
        <f t="shared" ref="J111:J114" si="51">G111/E111*100</f>
        <v>0</v>
      </c>
      <c r="K111" s="11">
        <f t="shared" ref="K111" si="52">G111/F111*100</f>
        <v>0</v>
      </c>
    </row>
    <row r="112" spans="1:11" ht="28.5" customHeight="1">
      <c r="A112" s="175"/>
      <c r="B112" s="228"/>
      <c r="C112" s="18" t="s">
        <v>27</v>
      </c>
      <c r="D112" s="11"/>
      <c r="E112" s="11">
        <v>80</v>
      </c>
      <c r="F112" s="11"/>
      <c r="G112" s="11"/>
      <c r="H112" s="11"/>
      <c r="I112" s="11"/>
      <c r="J112" s="11">
        <f t="shared" si="51"/>
        <v>0</v>
      </c>
      <c r="K112" s="11"/>
    </row>
    <row r="113" spans="1:11" ht="28.5" customHeight="1">
      <c r="A113" s="175"/>
      <c r="B113" s="228"/>
      <c r="C113" s="18" t="s">
        <v>3</v>
      </c>
      <c r="D113" s="11">
        <v>3919.8</v>
      </c>
      <c r="E113" s="11">
        <v>3919.8</v>
      </c>
      <c r="F113" s="11">
        <v>3919.8</v>
      </c>
      <c r="G113" s="11">
        <v>0</v>
      </c>
      <c r="H113" s="11">
        <v>0</v>
      </c>
      <c r="I113" s="11">
        <f>H113/D113*100</f>
        <v>0</v>
      </c>
      <c r="J113" s="11">
        <f t="shared" si="51"/>
        <v>0</v>
      </c>
      <c r="K113" s="11">
        <f t="shared" ref="K113" si="53">G113/F113*100</f>
        <v>0</v>
      </c>
    </row>
    <row r="114" spans="1:11" ht="28.5" customHeight="1">
      <c r="A114" s="175"/>
      <c r="B114" s="228"/>
      <c r="C114" s="18" t="s">
        <v>28</v>
      </c>
      <c r="D114" s="11"/>
      <c r="E114" s="11">
        <v>3919.8</v>
      </c>
      <c r="F114" s="11"/>
      <c r="G114" s="11"/>
      <c r="H114" s="11"/>
      <c r="I114" s="11"/>
      <c r="J114" s="11">
        <f t="shared" si="51"/>
        <v>0</v>
      </c>
      <c r="K114" s="11"/>
    </row>
    <row r="115" spans="1:11" ht="28.5" customHeight="1">
      <c r="A115" s="175"/>
      <c r="B115" s="228"/>
      <c r="C115" s="18" t="s">
        <v>6</v>
      </c>
      <c r="D115" s="11"/>
      <c r="E115" s="11"/>
      <c r="F115" s="11"/>
      <c r="G115" s="11"/>
      <c r="H115" s="11"/>
      <c r="I115" s="11"/>
      <c r="J115" s="11"/>
      <c r="K115" s="11"/>
    </row>
    <row r="116" spans="1:11" ht="28.5" customHeight="1">
      <c r="A116" s="175"/>
      <c r="B116" s="228"/>
      <c r="C116" s="18" t="s">
        <v>4</v>
      </c>
      <c r="D116" s="11"/>
      <c r="E116" s="11"/>
      <c r="F116" s="11"/>
      <c r="G116" s="11"/>
      <c r="H116" s="11"/>
      <c r="I116" s="11"/>
      <c r="J116" s="11"/>
      <c r="K116" s="11"/>
    </row>
    <row r="117" spans="1:11" ht="21" customHeight="1">
      <c r="A117" s="191" t="s">
        <v>81</v>
      </c>
      <c r="B117" s="175" t="s">
        <v>5</v>
      </c>
      <c r="C117" s="10" t="s">
        <v>1</v>
      </c>
      <c r="D117" s="11">
        <f>D118+D120+D122+D123</f>
        <v>64371.4</v>
      </c>
      <c r="E117" s="11" t="s">
        <v>401</v>
      </c>
      <c r="F117" s="11" t="s">
        <v>401</v>
      </c>
      <c r="G117" s="11" t="s">
        <v>401</v>
      </c>
      <c r="H117" s="11">
        <f t="shared" ref="H117" si="54">H118+H120+H122+H123</f>
        <v>64371.4</v>
      </c>
      <c r="I117" s="11">
        <f>H117/D117*100</f>
        <v>100</v>
      </c>
      <c r="J117" s="11" t="s">
        <v>401</v>
      </c>
      <c r="K117" s="11" t="s">
        <v>401</v>
      </c>
    </row>
    <row r="118" spans="1:11" ht="24" customHeight="1">
      <c r="A118" s="192" t="s">
        <v>39</v>
      </c>
      <c r="B118" s="175"/>
      <c r="C118" s="10" t="s">
        <v>2</v>
      </c>
      <c r="D118" s="11">
        <f>D125+D132+D139</f>
        <v>1287.4000000000001</v>
      </c>
      <c r="E118" s="11">
        <f>E125+E132+E139</f>
        <v>1287.4000000000001</v>
      </c>
      <c r="F118" s="11">
        <f>F125+F132+F139</f>
        <v>1287.4000000000001</v>
      </c>
      <c r="G118" s="11">
        <f>G125+G132+G139</f>
        <v>1287.4000000000001</v>
      </c>
      <c r="H118" s="11">
        <f>H125+H132+H139</f>
        <v>1287.4000000000001</v>
      </c>
      <c r="I118" s="11">
        <f>H118/D118*100</f>
        <v>100</v>
      </c>
      <c r="J118" s="11">
        <f t="shared" ref="J118:J121" si="55">G118/E118*100</f>
        <v>100</v>
      </c>
      <c r="K118" s="11">
        <f t="shared" ref="K118" si="56">G118/F118*100</f>
        <v>100</v>
      </c>
    </row>
    <row r="119" spans="1:11" ht="59.25" customHeight="1">
      <c r="A119" s="192"/>
      <c r="B119" s="175"/>
      <c r="C119" s="10" t="s">
        <v>27</v>
      </c>
      <c r="D119" s="11"/>
      <c r="E119" s="11">
        <f>E126+E133+E140</f>
        <v>1287.4000000000001</v>
      </c>
      <c r="F119" s="11"/>
      <c r="G119" s="11">
        <f>G126+G133+G140</f>
        <v>1287.4000000000001</v>
      </c>
      <c r="H119" s="11">
        <f t="shared" ref="G119:H121" si="57">H126+H133+H140</f>
        <v>1287.4000000000001</v>
      </c>
      <c r="I119" s="11"/>
      <c r="J119" s="11">
        <f t="shared" si="55"/>
        <v>100</v>
      </c>
      <c r="K119" s="11"/>
    </row>
    <row r="120" spans="1:11" ht="28.5" customHeight="1">
      <c r="A120" s="192"/>
      <c r="B120" s="175"/>
      <c r="C120" s="10" t="s">
        <v>3</v>
      </c>
      <c r="D120" s="11">
        <f>D127+D134+D141</f>
        <v>63084</v>
      </c>
      <c r="E120" s="11">
        <f>E127+E134+E141</f>
        <v>63084</v>
      </c>
      <c r="F120" s="11">
        <f>F127+F134+F141</f>
        <v>63084</v>
      </c>
      <c r="G120" s="11">
        <f t="shared" si="57"/>
        <v>63084</v>
      </c>
      <c r="H120" s="11">
        <f t="shared" si="57"/>
        <v>63084</v>
      </c>
      <c r="I120" s="11">
        <f>H120/D120*100</f>
        <v>100</v>
      </c>
      <c r="J120" s="11">
        <f t="shared" si="55"/>
        <v>100</v>
      </c>
      <c r="K120" s="11">
        <f t="shared" ref="K120" si="58">G120/F120*100</f>
        <v>100</v>
      </c>
    </row>
    <row r="121" spans="1:11" ht="44.25" customHeight="1">
      <c r="A121" s="192"/>
      <c r="B121" s="175"/>
      <c r="C121" s="10" t="s">
        <v>28</v>
      </c>
      <c r="D121" s="11"/>
      <c r="E121" s="11">
        <f>E128+E135+E142</f>
        <v>63084</v>
      </c>
      <c r="F121" s="11"/>
      <c r="G121" s="11">
        <f t="shared" si="57"/>
        <v>63084</v>
      </c>
      <c r="H121" s="11">
        <f t="shared" si="57"/>
        <v>63084</v>
      </c>
      <c r="I121" s="11"/>
      <c r="J121" s="11">
        <f t="shared" si="55"/>
        <v>100</v>
      </c>
      <c r="K121" s="11"/>
    </row>
    <row r="122" spans="1:11" ht="28.5" customHeight="1">
      <c r="A122" s="192"/>
      <c r="B122" s="175"/>
      <c r="C122" s="10" t="s">
        <v>6</v>
      </c>
      <c r="D122" s="11"/>
      <c r="E122" s="11"/>
      <c r="F122" s="11"/>
      <c r="G122" s="11"/>
      <c r="H122" s="11"/>
      <c r="I122" s="11"/>
      <c r="J122" s="11"/>
      <c r="K122" s="11"/>
    </row>
    <row r="123" spans="1:11" ht="28.5" customHeight="1">
      <c r="A123" s="192"/>
      <c r="B123" s="175"/>
      <c r="C123" s="10" t="s">
        <v>4</v>
      </c>
      <c r="D123" s="11">
        <f>D130+D137+D144</f>
        <v>0</v>
      </c>
      <c r="E123" s="11"/>
      <c r="F123" s="11"/>
      <c r="G123" s="11"/>
      <c r="H123" s="11">
        <f>H130+H137+H144</f>
        <v>0</v>
      </c>
      <c r="I123" s="11"/>
      <c r="J123" s="11"/>
      <c r="K123" s="11"/>
    </row>
    <row r="124" spans="1:11" ht="20.25" customHeight="1">
      <c r="A124" s="193" t="s">
        <v>115</v>
      </c>
      <c r="B124" s="175" t="s">
        <v>5</v>
      </c>
      <c r="C124" s="10" t="s">
        <v>1</v>
      </c>
      <c r="D124" s="11">
        <f>D125+D127+D129+D130</f>
        <v>40914.300000000003</v>
      </c>
      <c r="E124" s="11" t="s">
        <v>401</v>
      </c>
      <c r="F124" s="11" t="s">
        <v>401</v>
      </c>
      <c r="G124" s="11" t="s">
        <v>401</v>
      </c>
      <c r="H124" s="11">
        <f>H125+H127+H130</f>
        <v>40914.300000000003</v>
      </c>
      <c r="I124" s="11">
        <f>H124/D124*100</f>
        <v>100</v>
      </c>
      <c r="J124" s="11" t="s">
        <v>401</v>
      </c>
      <c r="K124" s="11" t="s">
        <v>401</v>
      </c>
    </row>
    <row r="125" spans="1:11" ht="18.75" customHeight="1">
      <c r="A125" s="194"/>
      <c r="B125" s="175"/>
      <c r="C125" s="10" t="s">
        <v>2</v>
      </c>
      <c r="D125" s="11">
        <v>818.3</v>
      </c>
      <c r="E125" s="11">
        <v>818.3</v>
      </c>
      <c r="F125" s="11">
        <v>818.3</v>
      </c>
      <c r="G125" s="11">
        <v>818.3</v>
      </c>
      <c r="H125" s="11">
        <v>818.3</v>
      </c>
      <c r="I125" s="11">
        <f>H125/D125*100</f>
        <v>100</v>
      </c>
      <c r="J125" s="11">
        <f t="shared" ref="J125:J128" si="59">G125/E125*100</f>
        <v>100</v>
      </c>
      <c r="K125" s="11">
        <f t="shared" ref="K125" si="60">G125/F125*100</f>
        <v>100</v>
      </c>
    </row>
    <row r="126" spans="1:11" ht="55.8" customHeight="1">
      <c r="A126" s="194"/>
      <c r="B126" s="175"/>
      <c r="C126" s="10" t="s">
        <v>27</v>
      </c>
      <c r="D126" s="11"/>
      <c r="E126" s="11">
        <v>818.3</v>
      </c>
      <c r="F126" s="11"/>
      <c r="G126" s="11">
        <v>818.3</v>
      </c>
      <c r="H126" s="11">
        <v>818.3</v>
      </c>
      <c r="I126" s="11"/>
      <c r="J126" s="11">
        <f t="shared" si="59"/>
        <v>100</v>
      </c>
      <c r="K126" s="11"/>
    </row>
    <row r="127" spans="1:11" ht="28.5" customHeight="1">
      <c r="A127" s="194"/>
      <c r="B127" s="175"/>
      <c r="C127" s="10" t="s">
        <v>3</v>
      </c>
      <c r="D127" s="11">
        <v>40096</v>
      </c>
      <c r="E127" s="11">
        <v>40096</v>
      </c>
      <c r="F127" s="11">
        <v>40096</v>
      </c>
      <c r="G127" s="11">
        <v>40096</v>
      </c>
      <c r="H127" s="11">
        <v>40096</v>
      </c>
      <c r="I127" s="11">
        <f>H127/D127*100</f>
        <v>100</v>
      </c>
      <c r="J127" s="11">
        <f t="shared" si="59"/>
        <v>100</v>
      </c>
      <c r="K127" s="11">
        <f t="shared" ref="K127" si="61">G127/F127*100</f>
        <v>100</v>
      </c>
    </row>
    <row r="128" spans="1:11" ht="28.5" customHeight="1">
      <c r="A128" s="194"/>
      <c r="B128" s="175"/>
      <c r="C128" s="10" t="s">
        <v>28</v>
      </c>
      <c r="D128" s="11"/>
      <c r="E128" s="11">
        <v>40096</v>
      </c>
      <c r="F128" s="11"/>
      <c r="G128" s="11">
        <v>40096</v>
      </c>
      <c r="H128" s="11">
        <v>40096</v>
      </c>
      <c r="I128" s="11"/>
      <c r="J128" s="11">
        <f t="shared" si="59"/>
        <v>100</v>
      </c>
      <c r="K128" s="11"/>
    </row>
    <row r="129" spans="1:11" ht="28.5" customHeight="1">
      <c r="A129" s="194"/>
      <c r="B129" s="175"/>
      <c r="C129" s="10" t="s">
        <v>6</v>
      </c>
      <c r="D129" s="11"/>
      <c r="E129" s="11"/>
      <c r="F129" s="11"/>
      <c r="G129" s="11"/>
      <c r="H129" s="11"/>
      <c r="I129" s="11"/>
      <c r="J129" s="11"/>
      <c r="K129" s="11"/>
    </row>
    <row r="130" spans="1:11" ht="28.5" customHeight="1">
      <c r="A130" s="195"/>
      <c r="B130" s="175"/>
      <c r="C130" s="10" t="s">
        <v>4</v>
      </c>
      <c r="D130" s="11"/>
      <c r="E130" s="11"/>
      <c r="F130" s="11"/>
      <c r="G130" s="11"/>
      <c r="H130" s="11"/>
      <c r="I130" s="11"/>
      <c r="J130" s="11"/>
      <c r="K130" s="11"/>
    </row>
    <row r="131" spans="1:11" ht="28.5" customHeight="1">
      <c r="A131" s="176" t="s">
        <v>73</v>
      </c>
      <c r="B131" s="175" t="s">
        <v>5</v>
      </c>
      <c r="C131" s="10" t="s">
        <v>1</v>
      </c>
      <c r="D131" s="11">
        <f>D132+D134+D136+D137</f>
        <v>21008.1</v>
      </c>
      <c r="E131" s="11" t="s">
        <v>401</v>
      </c>
      <c r="F131" s="11" t="s">
        <v>401</v>
      </c>
      <c r="G131" s="11" t="s">
        <v>401</v>
      </c>
      <c r="H131" s="11">
        <f t="shared" ref="H131" si="62">H132+H134</f>
        <v>21008.1</v>
      </c>
      <c r="I131" s="11">
        <f>H131/D131*100</f>
        <v>100</v>
      </c>
      <c r="J131" s="11" t="s">
        <v>401</v>
      </c>
      <c r="K131" s="11" t="s">
        <v>401</v>
      </c>
    </row>
    <row r="132" spans="1:11" ht="28.5" customHeight="1">
      <c r="A132" s="177"/>
      <c r="B132" s="175"/>
      <c r="C132" s="10" t="s">
        <v>2</v>
      </c>
      <c r="D132" s="11">
        <v>420.1</v>
      </c>
      <c r="E132" s="11">
        <v>420.1</v>
      </c>
      <c r="F132" s="11">
        <v>420.1</v>
      </c>
      <c r="G132" s="11">
        <v>420.1</v>
      </c>
      <c r="H132" s="11">
        <v>420.1</v>
      </c>
      <c r="I132" s="11">
        <f>H132/D132*100</f>
        <v>100</v>
      </c>
      <c r="J132" s="11">
        <f t="shared" ref="J132:J135" si="63">G132/E132*100</f>
        <v>100</v>
      </c>
      <c r="K132" s="11">
        <f t="shared" ref="K132" si="64">G132/F132*100</f>
        <v>100</v>
      </c>
    </row>
    <row r="133" spans="1:11" ht="62.25" customHeight="1">
      <c r="A133" s="177"/>
      <c r="B133" s="175"/>
      <c r="C133" s="10" t="s">
        <v>27</v>
      </c>
      <c r="D133" s="11"/>
      <c r="E133" s="11">
        <v>420.1</v>
      </c>
      <c r="F133" s="11"/>
      <c r="G133" s="11">
        <v>420.1</v>
      </c>
      <c r="H133" s="11">
        <v>420.1</v>
      </c>
      <c r="I133" s="11"/>
      <c r="J133" s="11">
        <f t="shared" si="63"/>
        <v>100</v>
      </c>
      <c r="K133" s="11"/>
    </row>
    <row r="134" spans="1:11" ht="28.5" customHeight="1">
      <c r="A134" s="177"/>
      <c r="B134" s="175"/>
      <c r="C134" s="10" t="s">
        <v>3</v>
      </c>
      <c r="D134" s="11">
        <v>20588</v>
      </c>
      <c r="E134" s="11">
        <v>20588</v>
      </c>
      <c r="F134" s="11">
        <v>20588</v>
      </c>
      <c r="G134" s="11">
        <v>20588</v>
      </c>
      <c r="H134" s="11">
        <v>20588</v>
      </c>
      <c r="I134" s="11">
        <f>H134/D134*100</f>
        <v>100</v>
      </c>
      <c r="J134" s="11">
        <f t="shared" si="63"/>
        <v>100</v>
      </c>
      <c r="K134" s="11">
        <f t="shared" ref="K134" si="65">G134/F134*100</f>
        <v>100</v>
      </c>
    </row>
    <row r="135" spans="1:11" ht="58.5" customHeight="1">
      <c r="A135" s="177"/>
      <c r="B135" s="175"/>
      <c r="C135" s="10" t="s">
        <v>28</v>
      </c>
      <c r="D135" s="11"/>
      <c r="E135" s="11">
        <v>20588</v>
      </c>
      <c r="F135" s="11"/>
      <c r="G135" s="11">
        <v>20588</v>
      </c>
      <c r="H135" s="11">
        <v>20588</v>
      </c>
      <c r="I135" s="11"/>
      <c r="J135" s="11">
        <f t="shared" si="63"/>
        <v>100</v>
      </c>
      <c r="K135" s="11"/>
    </row>
    <row r="136" spans="1:11" ht="28.5" customHeight="1">
      <c r="A136" s="177"/>
      <c r="B136" s="175"/>
      <c r="C136" s="10" t="s">
        <v>6</v>
      </c>
      <c r="D136" s="11"/>
      <c r="E136" s="11"/>
      <c r="F136" s="11"/>
      <c r="G136" s="11"/>
      <c r="H136" s="11"/>
      <c r="I136" s="11"/>
      <c r="J136" s="11"/>
      <c r="K136" s="11"/>
    </row>
    <row r="137" spans="1:11" ht="28.5" customHeight="1">
      <c r="A137" s="178"/>
      <c r="B137" s="175"/>
      <c r="C137" s="10" t="s">
        <v>4</v>
      </c>
      <c r="D137" s="11"/>
      <c r="E137" s="11"/>
      <c r="F137" s="11"/>
      <c r="G137" s="11"/>
      <c r="H137" s="11"/>
      <c r="I137" s="11"/>
      <c r="J137" s="11"/>
      <c r="K137" s="11"/>
    </row>
    <row r="138" spans="1:11" ht="18.600000000000001" customHeight="1">
      <c r="A138" s="176" t="s">
        <v>74</v>
      </c>
      <c r="B138" s="175" t="s">
        <v>5</v>
      </c>
      <c r="C138" s="10" t="s">
        <v>1</v>
      </c>
      <c r="D138" s="11">
        <f>D139+D141+D143+D144</f>
        <v>2449</v>
      </c>
      <c r="E138" s="11" t="s">
        <v>401</v>
      </c>
      <c r="F138" s="11" t="s">
        <v>401</v>
      </c>
      <c r="G138" s="11" t="s">
        <v>401</v>
      </c>
      <c r="H138" s="11">
        <f t="shared" ref="H138" si="66">H139+H141</f>
        <v>2449</v>
      </c>
      <c r="I138" s="11">
        <f>H138/D138*100</f>
        <v>100</v>
      </c>
      <c r="J138" s="11" t="s">
        <v>401</v>
      </c>
      <c r="K138" s="11" t="s">
        <v>401</v>
      </c>
    </row>
    <row r="139" spans="1:11" ht="21" customHeight="1">
      <c r="A139" s="177"/>
      <c r="B139" s="175"/>
      <c r="C139" s="10" t="s">
        <v>2</v>
      </c>
      <c r="D139" s="11">
        <v>49</v>
      </c>
      <c r="E139" s="11">
        <v>49</v>
      </c>
      <c r="F139" s="11">
        <v>49</v>
      </c>
      <c r="G139" s="11">
        <v>49</v>
      </c>
      <c r="H139" s="11">
        <v>49</v>
      </c>
      <c r="I139" s="11">
        <f>H139/D139*100</f>
        <v>100</v>
      </c>
      <c r="J139" s="11">
        <f t="shared" ref="J139:J142" si="67">G139/E139*100</f>
        <v>100</v>
      </c>
      <c r="K139" s="11">
        <f t="shared" ref="K139" si="68">G139/F139*100</f>
        <v>100</v>
      </c>
    </row>
    <row r="140" spans="1:11" ht="54.6" customHeight="1">
      <c r="A140" s="177"/>
      <c r="B140" s="175"/>
      <c r="C140" s="10" t="s">
        <v>27</v>
      </c>
      <c r="D140" s="11"/>
      <c r="E140" s="11">
        <v>49</v>
      </c>
      <c r="F140" s="11"/>
      <c r="G140" s="11">
        <v>49</v>
      </c>
      <c r="H140" s="11">
        <v>49</v>
      </c>
      <c r="I140" s="11"/>
      <c r="J140" s="11">
        <f t="shared" si="67"/>
        <v>100</v>
      </c>
      <c r="K140" s="11"/>
    </row>
    <row r="141" spans="1:11" ht="31.2" customHeight="1">
      <c r="A141" s="177"/>
      <c r="B141" s="175"/>
      <c r="C141" s="10" t="s">
        <v>3</v>
      </c>
      <c r="D141" s="11">
        <v>2400</v>
      </c>
      <c r="E141" s="11">
        <v>2400</v>
      </c>
      <c r="F141" s="11">
        <v>2400</v>
      </c>
      <c r="G141" s="11">
        <v>2400</v>
      </c>
      <c r="H141" s="11">
        <v>2400</v>
      </c>
      <c r="I141" s="11">
        <f>H141/D141*100</f>
        <v>100</v>
      </c>
      <c r="J141" s="11">
        <f t="shared" si="67"/>
        <v>100</v>
      </c>
      <c r="K141" s="11">
        <f t="shared" ref="K141" si="69">G141/F141*100</f>
        <v>100</v>
      </c>
    </row>
    <row r="142" spans="1:11" ht="54" customHeight="1">
      <c r="A142" s="177"/>
      <c r="B142" s="175"/>
      <c r="C142" s="10" t="s">
        <v>28</v>
      </c>
      <c r="D142" s="11"/>
      <c r="E142" s="11">
        <v>2400</v>
      </c>
      <c r="F142" s="11"/>
      <c r="G142" s="11">
        <v>2400</v>
      </c>
      <c r="H142" s="11">
        <v>2400</v>
      </c>
      <c r="I142" s="11"/>
      <c r="J142" s="11">
        <f t="shared" si="67"/>
        <v>100</v>
      </c>
      <c r="K142" s="11"/>
    </row>
    <row r="143" spans="1:11" ht="28.5" customHeight="1">
      <c r="A143" s="177"/>
      <c r="B143" s="175"/>
      <c r="C143" s="10" t="s">
        <v>6</v>
      </c>
      <c r="D143" s="11"/>
      <c r="E143" s="11"/>
      <c r="F143" s="11"/>
      <c r="G143" s="11"/>
      <c r="H143" s="11"/>
      <c r="I143" s="11"/>
      <c r="J143" s="11"/>
      <c r="K143" s="11"/>
    </row>
    <row r="144" spans="1:11" ht="31.5" customHeight="1" thickBot="1">
      <c r="A144" s="177"/>
      <c r="B144" s="176"/>
      <c r="C144" s="13" t="s">
        <v>4</v>
      </c>
      <c r="D144" s="14"/>
      <c r="E144" s="14"/>
      <c r="F144" s="14"/>
      <c r="G144" s="14"/>
      <c r="H144" s="14"/>
      <c r="I144" s="11"/>
      <c r="J144" s="11"/>
      <c r="K144" s="11"/>
    </row>
    <row r="145" spans="1:11" ht="21" customHeight="1" thickBot="1">
      <c r="A145" s="185" t="s">
        <v>40</v>
      </c>
      <c r="B145" s="186"/>
      <c r="C145" s="186"/>
      <c r="D145" s="186"/>
      <c r="E145" s="186"/>
      <c r="F145" s="186"/>
      <c r="G145" s="186"/>
      <c r="H145" s="186"/>
      <c r="I145" s="186"/>
      <c r="J145" s="186"/>
      <c r="K145" s="187"/>
    </row>
    <row r="146" spans="1:11" ht="22.5" customHeight="1">
      <c r="A146" s="178" t="s">
        <v>18</v>
      </c>
      <c r="B146" s="178" t="s">
        <v>5</v>
      </c>
      <c r="C146" s="15" t="s">
        <v>1</v>
      </c>
      <c r="D146" s="16">
        <f>D147+D149+D151+D152</f>
        <v>1019.2</v>
      </c>
      <c r="E146" s="16">
        <f>E147+E149</f>
        <v>1019.2</v>
      </c>
      <c r="F146" s="16">
        <f t="shared" ref="F146" si="70">F147+F149</f>
        <v>1019.2</v>
      </c>
      <c r="G146" s="16">
        <f t="shared" ref="G146" si="71">G147+G149</f>
        <v>0</v>
      </c>
      <c r="H146" s="16">
        <f t="shared" ref="H146" si="72">H147+H149+H151+H152</f>
        <v>0</v>
      </c>
      <c r="I146" s="11">
        <f>H146/D146*100</f>
        <v>0</v>
      </c>
      <c r="J146" s="11">
        <f>G146/E146*100</f>
        <v>0</v>
      </c>
      <c r="K146" s="11">
        <f>G146/F146*100</f>
        <v>0</v>
      </c>
    </row>
    <row r="147" spans="1:11" ht="21.75" customHeight="1">
      <c r="A147" s="175"/>
      <c r="B147" s="175"/>
      <c r="C147" s="10" t="s">
        <v>2</v>
      </c>
      <c r="D147" s="11">
        <v>1019.2</v>
      </c>
      <c r="E147" s="11">
        <v>1019.2</v>
      </c>
      <c r="F147" s="11">
        <v>1019.2</v>
      </c>
      <c r="G147" s="11">
        <v>0</v>
      </c>
      <c r="H147" s="11">
        <v>0</v>
      </c>
      <c r="I147" s="11">
        <f>H147/D147*100</f>
        <v>0</v>
      </c>
      <c r="J147" s="11">
        <f t="shared" ref="J147" si="73">G147/E147*100</f>
        <v>0</v>
      </c>
      <c r="K147" s="11">
        <f t="shared" ref="K147" si="74">G147/F147*100</f>
        <v>0</v>
      </c>
    </row>
    <row r="148" spans="1:11" ht="41.4">
      <c r="A148" s="175"/>
      <c r="B148" s="175"/>
      <c r="C148" s="10" t="s">
        <v>27</v>
      </c>
      <c r="D148" s="11"/>
      <c r="E148" s="11"/>
      <c r="F148" s="11"/>
      <c r="G148" s="11"/>
      <c r="H148" s="11"/>
      <c r="I148" s="11"/>
      <c r="J148" s="11"/>
      <c r="K148" s="11"/>
    </row>
    <row r="149" spans="1:11" ht="27.6">
      <c r="A149" s="175"/>
      <c r="B149" s="175"/>
      <c r="C149" s="10" t="s">
        <v>3</v>
      </c>
      <c r="D149" s="11"/>
      <c r="E149" s="11"/>
      <c r="F149" s="11"/>
      <c r="G149" s="11"/>
      <c r="H149" s="11"/>
      <c r="I149" s="11"/>
      <c r="J149" s="11"/>
      <c r="K149" s="11"/>
    </row>
    <row r="150" spans="1:11" ht="55.2">
      <c r="A150" s="175"/>
      <c r="B150" s="175"/>
      <c r="C150" s="10" t="s">
        <v>28</v>
      </c>
      <c r="D150" s="11"/>
      <c r="E150" s="11"/>
      <c r="F150" s="11"/>
      <c r="G150" s="11"/>
      <c r="H150" s="11"/>
      <c r="I150" s="11"/>
      <c r="J150" s="11"/>
      <c r="K150" s="11"/>
    </row>
    <row r="151" spans="1:11" ht="27.6">
      <c r="A151" s="175"/>
      <c r="B151" s="175"/>
      <c r="C151" s="10" t="s">
        <v>6</v>
      </c>
      <c r="D151" s="11"/>
      <c r="E151" s="11"/>
      <c r="F151" s="11"/>
      <c r="G151" s="11"/>
      <c r="H151" s="11"/>
      <c r="I151" s="11"/>
      <c r="J151" s="11"/>
      <c r="K151" s="11"/>
    </row>
    <row r="152" spans="1:11" ht="34.5" customHeight="1">
      <c r="A152" s="175"/>
      <c r="B152" s="175"/>
      <c r="C152" s="10" t="s">
        <v>4</v>
      </c>
      <c r="D152" s="11"/>
      <c r="E152" s="11"/>
      <c r="F152" s="11"/>
      <c r="G152" s="11"/>
      <c r="H152" s="11"/>
      <c r="I152" s="11"/>
      <c r="J152" s="11"/>
      <c r="K152" s="11"/>
    </row>
    <row r="153" spans="1:11" ht="23.25" customHeight="1">
      <c r="A153" s="175" t="s">
        <v>19</v>
      </c>
      <c r="B153" s="175" t="s">
        <v>5</v>
      </c>
      <c r="C153" s="10" t="s">
        <v>1</v>
      </c>
      <c r="D153" s="11">
        <f>D154+D156+D158+D159</f>
        <v>9000</v>
      </c>
      <c r="E153" s="11">
        <f>E154+E156</f>
        <v>9000</v>
      </c>
      <c r="F153" s="11">
        <f t="shared" ref="F153" si="75">F154+F156</f>
        <v>9000</v>
      </c>
      <c r="G153" s="11">
        <f t="shared" ref="G153" si="76">G154+G156</f>
        <v>9000</v>
      </c>
      <c r="H153" s="11">
        <f t="shared" ref="H153" si="77">H154+H156+H158+H159</f>
        <v>9000</v>
      </c>
      <c r="I153" s="11">
        <f>H153/D153*100</f>
        <v>100</v>
      </c>
      <c r="J153" s="11">
        <f>G153/E153*100</f>
        <v>100</v>
      </c>
      <c r="K153" s="11">
        <f>G153/F153*100</f>
        <v>100</v>
      </c>
    </row>
    <row r="154" spans="1:11" ht="23.25" customHeight="1">
      <c r="A154" s="175"/>
      <c r="B154" s="175"/>
      <c r="C154" s="10" t="s">
        <v>2</v>
      </c>
      <c r="D154" s="11">
        <v>9000</v>
      </c>
      <c r="E154" s="11">
        <v>9000</v>
      </c>
      <c r="F154" s="11">
        <v>9000</v>
      </c>
      <c r="G154" s="11">
        <v>9000</v>
      </c>
      <c r="H154" s="11">
        <v>9000</v>
      </c>
      <c r="I154" s="11">
        <f>H154/D154*100</f>
        <v>100</v>
      </c>
      <c r="J154" s="11">
        <f t="shared" ref="J154" si="78">G154/E154*100</f>
        <v>100</v>
      </c>
      <c r="K154" s="11">
        <f t="shared" ref="K154" si="79">G154/F154*100</f>
        <v>100</v>
      </c>
    </row>
    <row r="155" spans="1:11" ht="41.4">
      <c r="A155" s="175"/>
      <c r="B155" s="175"/>
      <c r="C155" s="10" t="s">
        <v>27</v>
      </c>
      <c r="D155" s="11"/>
      <c r="E155" s="11"/>
      <c r="F155" s="11"/>
      <c r="G155" s="11"/>
      <c r="H155" s="11"/>
      <c r="I155" s="11"/>
      <c r="J155" s="11"/>
      <c r="K155" s="11"/>
    </row>
    <row r="156" spans="1:11" ht="35.25" customHeight="1">
      <c r="A156" s="175"/>
      <c r="B156" s="175"/>
      <c r="C156" s="10" t="s">
        <v>3</v>
      </c>
      <c r="D156" s="11"/>
      <c r="E156" s="11"/>
      <c r="F156" s="11"/>
      <c r="G156" s="11"/>
      <c r="H156" s="11"/>
      <c r="I156" s="11"/>
      <c r="J156" s="11"/>
      <c r="K156" s="11"/>
    </row>
    <row r="157" spans="1:11" ht="55.2">
      <c r="A157" s="175"/>
      <c r="B157" s="175"/>
      <c r="C157" s="10" t="s">
        <v>28</v>
      </c>
      <c r="D157" s="11"/>
      <c r="E157" s="11"/>
      <c r="F157" s="11"/>
      <c r="G157" s="11"/>
      <c r="H157" s="11"/>
      <c r="I157" s="11"/>
      <c r="J157" s="11"/>
      <c r="K157" s="11"/>
    </row>
    <row r="158" spans="1:11" ht="27.6">
      <c r="A158" s="175"/>
      <c r="B158" s="175"/>
      <c r="C158" s="10" t="s">
        <v>6</v>
      </c>
      <c r="D158" s="11"/>
      <c r="E158" s="11"/>
      <c r="F158" s="11"/>
      <c r="G158" s="11"/>
      <c r="H158" s="11"/>
      <c r="I158" s="11"/>
      <c r="J158" s="11"/>
      <c r="K158" s="11"/>
    </row>
    <row r="159" spans="1:11" ht="30" customHeight="1">
      <c r="A159" s="175"/>
      <c r="B159" s="175"/>
      <c r="C159" s="10" t="s">
        <v>4</v>
      </c>
      <c r="D159" s="11"/>
      <c r="E159" s="11"/>
      <c r="F159" s="11"/>
      <c r="G159" s="11"/>
      <c r="H159" s="11"/>
      <c r="I159" s="11"/>
      <c r="J159" s="11"/>
      <c r="K159" s="11"/>
    </row>
    <row r="160" spans="1:11" ht="24" customHeight="1">
      <c r="A160" s="175" t="s">
        <v>20</v>
      </c>
      <c r="B160" s="175" t="s">
        <v>25</v>
      </c>
      <c r="C160" s="10" t="s">
        <v>1</v>
      </c>
      <c r="D160" s="11">
        <f>D161+D163</f>
        <v>240</v>
      </c>
      <c r="E160" s="11">
        <f>E161+E163</f>
        <v>240</v>
      </c>
      <c r="F160" s="11">
        <f t="shared" ref="F160" si="80">F161+F163</f>
        <v>240</v>
      </c>
      <c r="G160" s="20">
        <f t="shared" ref="G160" si="81">G161+G163</f>
        <v>238</v>
      </c>
      <c r="H160" s="20">
        <f t="shared" ref="H160" si="82">H161+H163+H165+H166</f>
        <v>238</v>
      </c>
      <c r="I160" s="11">
        <f>H160/D160*100</f>
        <v>99.166666666666671</v>
      </c>
      <c r="J160" s="11">
        <f>G160/E160*100</f>
        <v>99.166666666666671</v>
      </c>
      <c r="K160" s="11">
        <f>G160/F160*100</f>
        <v>99.166666666666671</v>
      </c>
    </row>
    <row r="161" spans="1:11" ht="24" customHeight="1">
      <c r="A161" s="175"/>
      <c r="B161" s="213"/>
      <c r="C161" s="10" t="s">
        <v>2</v>
      </c>
      <c r="D161" s="11">
        <v>240</v>
      </c>
      <c r="E161" s="11">
        <v>240</v>
      </c>
      <c r="F161" s="11">
        <v>240</v>
      </c>
      <c r="G161" s="11">
        <v>238</v>
      </c>
      <c r="H161" s="11">
        <v>238</v>
      </c>
      <c r="I161" s="11">
        <f>H161/D161*100</f>
        <v>99.166666666666671</v>
      </c>
      <c r="J161" s="11">
        <f t="shared" ref="J161" si="83">G161/E161*100</f>
        <v>99.166666666666671</v>
      </c>
      <c r="K161" s="11">
        <f t="shared" ref="K161" si="84">G161/F161*100</f>
        <v>99.166666666666671</v>
      </c>
    </row>
    <row r="162" spans="1:11" ht="41.4">
      <c r="A162" s="175"/>
      <c r="B162" s="213"/>
      <c r="C162" s="10" t="s">
        <v>27</v>
      </c>
      <c r="D162" s="11"/>
      <c r="E162" s="11"/>
      <c r="F162" s="11"/>
      <c r="G162" s="11"/>
      <c r="H162" s="11"/>
      <c r="I162" s="11"/>
      <c r="J162" s="11"/>
      <c r="K162" s="11"/>
    </row>
    <row r="163" spans="1:11" ht="31.5" customHeight="1">
      <c r="A163" s="175"/>
      <c r="B163" s="213"/>
      <c r="C163" s="10" t="s">
        <v>3</v>
      </c>
      <c r="D163" s="11"/>
      <c r="E163" s="11"/>
      <c r="F163" s="11"/>
      <c r="G163" s="11"/>
      <c r="H163" s="11"/>
      <c r="I163" s="11"/>
      <c r="J163" s="11"/>
      <c r="K163" s="11"/>
    </row>
    <row r="164" spans="1:11" ht="55.2">
      <c r="A164" s="175"/>
      <c r="B164" s="213"/>
      <c r="C164" s="10" t="s">
        <v>28</v>
      </c>
      <c r="D164" s="11"/>
      <c r="E164" s="11"/>
      <c r="F164" s="11"/>
      <c r="G164" s="11"/>
      <c r="H164" s="11"/>
      <c r="I164" s="11"/>
      <c r="J164" s="11"/>
      <c r="K164" s="11"/>
    </row>
    <row r="165" spans="1:11" ht="31.5" customHeight="1">
      <c r="A165" s="175"/>
      <c r="B165" s="213"/>
      <c r="C165" s="10" t="s">
        <v>6</v>
      </c>
      <c r="D165" s="11"/>
      <c r="E165" s="11"/>
      <c r="F165" s="11"/>
      <c r="G165" s="11"/>
      <c r="H165" s="11"/>
      <c r="I165" s="11"/>
      <c r="J165" s="11"/>
      <c r="K165" s="11"/>
    </row>
    <row r="166" spans="1:11" ht="30" customHeight="1">
      <c r="A166" s="175"/>
      <c r="B166" s="213"/>
      <c r="C166" s="10" t="s">
        <v>4</v>
      </c>
      <c r="D166" s="11"/>
      <c r="E166" s="11"/>
      <c r="F166" s="11"/>
      <c r="G166" s="11"/>
      <c r="H166" s="11"/>
      <c r="I166" s="11"/>
      <c r="J166" s="11"/>
      <c r="K166" s="11"/>
    </row>
    <row r="167" spans="1:11" ht="24.75" customHeight="1">
      <c r="A167" s="175" t="s">
        <v>21</v>
      </c>
      <c r="B167" s="175" t="s">
        <v>25</v>
      </c>
      <c r="C167" s="10" t="s">
        <v>1</v>
      </c>
      <c r="D167" s="11">
        <f>D168+D170</f>
        <v>235</v>
      </c>
      <c r="E167" s="11">
        <f>E168+E170</f>
        <v>235</v>
      </c>
      <c r="F167" s="11">
        <f t="shared" ref="F167:G167" si="85">F168+F170</f>
        <v>235</v>
      </c>
      <c r="G167" s="20">
        <f t="shared" si="85"/>
        <v>235</v>
      </c>
      <c r="H167" s="20">
        <f t="shared" ref="H167" si="86">H168+H170+H172+H173</f>
        <v>235</v>
      </c>
      <c r="I167" s="11">
        <f>H167/D167*100</f>
        <v>100</v>
      </c>
      <c r="J167" s="11">
        <f t="shared" ref="J167" si="87">G167/E167*100</f>
        <v>100</v>
      </c>
      <c r="K167" s="11">
        <f>G167/F167*100</f>
        <v>100</v>
      </c>
    </row>
    <row r="168" spans="1:11" ht="24" customHeight="1">
      <c r="A168" s="175"/>
      <c r="B168" s="213"/>
      <c r="C168" s="10" t="s">
        <v>2</v>
      </c>
      <c r="D168" s="11">
        <v>235</v>
      </c>
      <c r="E168" s="11">
        <v>235</v>
      </c>
      <c r="F168" s="11">
        <v>235</v>
      </c>
      <c r="G168" s="11">
        <v>235</v>
      </c>
      <c r="H168" s="11">
        <v>235</v>
      </c>
      <c r="I168" s="11">
        <f t="shared" ref="I168" si="88">H168/D168*100</f>
        <v>100</v>
      </c>
      <c r="J168" s="11">
        <f t="shared" ref="J168" si="89">G168/E168*100</f>
        <v>100</v>
      </c>
      <c r="K168" s="11">
        <f t="shared" ref="K168" si="90">G168/F168*100</f>
        <v>100</v>
      </c>
    </row>
    <row r="169" spans="1:11" ht="41.4">
      <c r="A169" s="175"/>
      <c r="B169" s="213"/>
      <c r="C169" s="10" t="s">
        <v>27</v>
      </c>
      <c r="D169" s="11"/>
      <c r="E169" s="11"/>
      <c r="F169" s="11"/>
      <c r="G169" s="11"/>
      <c r="H169" s="11"/>
      <c r="I169" s="11"/>
      <c r="J169" s="11"/>
      <c r="K169" s="11"/>
    </row>
    <row r="170" spans="1:11" ht="37.5" customHeight="1">
      <c r="A170" s="175"/>
      <c r="B170" s="213"/>
      <c r="C170" s="10" t="s">
        <v>3</v>
      </c>
      <c r="D170" s="11"/>
      <c r="E170" s="11"/>
      <c r="F170" s="11"/>
      <c r="G170" s="11"/>
      <c r="H170" s="11"/>
      <c r="I170" s="11"/>
      <c r="J170" s="11"/>
      <c r="K170" s="11"/>
    </row>
    <row r="171" spans="1:11" ht="55.2">
      <c r="A171" s="175"/>
      <c r="B171" s="213"/>
      <c r="C171" s="10" t="s">
        <v>28</v>
      </c>
      <c r="D171" s="11"/>
      <c r="E171" s="11"/>
      <c r="F171" s="11"/>
      <c r="G171" s="11"/>
      <c r="H171" s="11"/>
      <c r="I171" s="11"/>
      <c r="J171" s="11"/>
      <c r="K171" s="11"/>
    </row>
    <row r="172" spans="1:11" ht="33" customHeight="1">
      <c r="A172" s="175"/>
      <c r="B172" s="213"/>
      <c r="C172" s="10" t="s">
        <v>6</v>
      </c>
      <c r="D172" s="11"/>
      <c r="E172" s="11"/>
      <c r="F172" s="11"/>
      <c r="G172" s="11"/>
      <c r="H172" s="11"/>
      <c r="I172" s="11"/>
      <c r="J172" s="11"/>
      <c r="K172" s="11"/>
    </row>
    <row r="173" spans="1:11" ht="27.6">
      <c r="A173" s="175"/>
      <c r="B173" s="213"/>
      <c r="C173" s="10" t="s">
        <v>4</v>
      </c>
      <c r="D173" s="11"/>
      <c r="E173" s="11"/>
      <c r="F173" s="11"/>
      <c r="G173" s="11"/>
      <c r="H173" s="11"/>
      <c r="I173" s="11"/>
      <c r="J173" s="11"/>
      <c r="K173" s="11"/>
    </row>
    <row r="174" spans="1:11" ht="16.8">
      <c r="A174" s="176" t="s">
        <v>354</v>
      </c>
      <c r="B174" s="175" t="s">
        <v>5</v>
      </c>
      <c r="C174" s="10" t="s">
        <v>1</v>
      </c>
      <c r="D174" s="11">
        <v>50</v>
      </c>
      <c r="E174" s="11">
        <v>50</v>
      </c>
      <c r="F174" s="11">
        <v>50</v>
      </c>
      <c r="G174" s="20">
        <f t="shared" ref="G174" si="91">G175+G177</f>
        <v>0</v>
      </c>
      <c r="H174" s="20">
        <f t="shared" ref="H174" si="92">H175+H177+H179+H180</f>
        <v>0</v>
      </c>
      <c r="I174" s="11">
        <f>H174/D174*100</f>
        <v>0</v>
      </c>
      <c r="J174" s="11">
        <f t="shared" ref="J174:J175" si="93">G174/E174*100</f>
        <v>0</v>
      </c>
      <c r="K174" s="11">
        <v>0</v>
      </c>
    </row>
    <row r="175" spans="1:11" ht="16.8">
      <c r="A175" s="177"/>
      <c r="B175" s="175"/>
      <c r="C175" s="10" t="s">
        <v>2</v>
      </c>
      <c r="D175" s="11">
        <v>50</v>
      </c>
      <c r="E175" s="11">
        <v>50</v>
      </c>
      <c r="F175" s="11">
        <v>50</v>
      </c>
      <c r="G175" s="11">
        <v>0</v>
      </c>
      <c r="H175" s="11">
        <v>0</v>
      </c>
      <c r="I175" s="11">
        <f t="shared" ref="I175" si="94">H175/D175*100</f>
        <v>0</v>
      </c>
      <c r="J175" s="11">
        <f t="shared" si="93"/>
        <v>0</v>
      </c>
      <c r="K175" s="11">
        <v>0</v>
      </c>
    </row>
    <row r="176" spans="1:11" ht="41.4">
      <c r="A176" s="177"/>
      <c r="B176" s="175"/>
      <c r="C176" s="10" t="s">
        <v>27</v>
      </c>
      <c r="D176" s="11"/>
      <c r="E176" s="11"/>
      <c r="F176" s="11"/>
      <c r="G176" s="11"/>
      <c r="H176" s="11"/>
      <c r="I176" s="11"/>
      <c r="J176" s="11"/>
      <c r="K176" s="11"/>
    </row>
    <row r="177" spans="1:11" ht="27.6">
      <c r="A177" s="177"/>
      <c r="B177" s="175"/>
      <c r="C177" s="10" t="s">
        <v>3</v>
      </c>
      <c r="D177" s="11"/>
      <c r="E177" s="11"/>
      <c r="F177" s="11"/>
      <c r="G177" s="11"/>
      <c r="H177" s="11"/>
      <c r="I177" s="11"/>
      <c r="J177" s="11"/>
      <c r="K177" s="11"/>
    </row>
    <row r="178" spans="1:11" ht="55.2">
      <c r="A178" s="177"/>
      <c r="B178" s="175"/>
      <c r="C178" s="10" t="s">
        <v>28</v>
      </c>
      <c r="D178" s="11"/>
      <c r="E178" s="11"/>
      <c r="F178" s="11"/>
      <c r="G178" s="11"/>
      <c r="H178" s="11"/>
      <c r="I178" s="11"/>
      <c r="J178" s="11"/>
      <c r="K178" s="11"/>
    </row>
    <row r="179" spans="1:11" ht="27.6">
      <c r="A179" s="177"/>
      <c r="B179" s="175"/>
      <c r="C179" s="10" t="s">
        <v>6</v>
      </c>
      <c r="D179" s="11"/>
      <c r="E179" s="11"/>
      <c r="F179" s="11"/>
      <c r="G179" s="11"/>
      <c r="H179" s="11"/>
      <c r="I179" s="11"/>
      <c r="J179" s="11"/>
      <c r="K179" s="11"/>
    </row>
    <row r="180" spans="1:11" ht="27.6">
      <c r="A180" s="178"/>
      <c r="B180" s="175"/>
      <c r="C180" s="10" t="s">
        <v>4</v>
      </c>
      <c r="D180" s="11"/>
      <c r="E180" s="11"/>
      <c r="F180" s="11"/>
      <c r="G180" s="11"/>
      <c r="H180" s="11"/>
      <c r="I180" s="11"/>
      <c r="J180" s="11"/>
      <c r="K180" s="11"/>
    </row>
    <row r="181" spans="1:11" ht="22.5" customHeight="1">
      <c r="A181" s="232" t="s">
        <v>116</v>
      </c>
      <c r="B181" s="175" t="s">
        <v>5</v>
      </c>
      <c r="C181" s="10" t="s">
        <v>1</v>
      </c>
      <c r="D181" s="11">
        <f>D182+D184+D186+D187</f>
        <v>15127.4</v>
      </c>
      <c r="E181" s="11">
        <f>E182+E184</f>
        <v>15127.4</v>
      </c>
      <c r="F181" s="11">
        <f t="shared" ref="F181:H181" si="95">F182+F184</f>
        <v>15051.7</v>
      </c>
      <c r="G181" s="11">
        <f t="shared" si="95"/>
        <v>12192.300000000001</v>
      </c>
      <c r="H181" s="11">
        <f t="shared" si="95"/>
        <v>12192.300000000001</v>
      </c>
      <c r="I181" s="11">
        <f>H181/D181*100</f>
        <v>80.597458915610105</v>
      </c>
      <c r="J181" s="11">
        <f>G181/E181*100</f>
        <v>80.597458915610105</v>
      </c>
      <c r="K181" s="11">
        <f>G181/F181*100</f>
        <v>81.002810313785162</v>
      </c>
    </row>
    <row r="182" spans="1:11" ht="22.5" customHeight="1">
      <c r="A182" s="175"/>
      <c r="B182" s="175"/>
      <c r="C182" s="10" t="s">
        <v>2</v>
      </c>
      <c r="D182" s="11">
        <v>756.4</v>
      </c>
      <c r="E182" s="11">
        <v>756.4</v>
      </c>
      <c r="F182" s="11">
        <v>680.7</v>
      </c>
      <c r="G182" s="11">
        <v>609.6</v>
      </c>
      <c r="H182" s="11">
        <v>609.6</v>
      </c>
      <c r="I182" s="11">
        <f>H182/D182*100</f>
        <v>80.592279217345336</v>
      </c>
      <c r="J182" s="11">
        <f t="shared" ref="J182:J185" si="96">G182/E182*100</f>
        <v>80.592279217345336</v>
      </c>
      <c r="K182" s="11">
        <f t="shared" ref="K182" si="97">G182/F182*100</f>
        <v>89.554869986778314</v>
      </c>
    </row>
    <row r="183" spans="1:11" ht="41.4">
      <c r="A183" s="175"/>
      <c r="B183" s="175"/>
      <c r="C183" s="10" t="s">
        <v>27</v>
      </c>
      <c r="D183" s="11"/>
      <c r="E183" s="11">
        <v>756.4</v>
      </c>
      <c r="F183" s="11"/>
      <c r="G183" s="11">
        <v>609.6</v>
      </c>
      <c r="H183" s="11">
        <v>609.6</v>
      </c>
      <c r="I183" s="11"/>
      <c r="J183" s="11">
        <f t="shared" si="96"/>
        <v>80.592279217345336</v>
      </c>
      <c r="K183" s="11"/>
    </row>
    <row r="184" spans="1:11" ht="27.6">
      <c r="A184" s="175"/>
      <c r="B184" s="175"/>
      <c r="C184" s="10" t="s">
        <v>3</v>
      </c>
      <c r="D184" s="11">
        <v>14371</v>
      </c>
      <c r="E184" s="11">
        <v>14371</v>
      </c>
      <c r="F184" s="11">
        <v>14371</v>
      </c>
      <c r="G184" s="11">
        <v>11582.7</v>
      </c>
      <c r="H184" s="11">
        <v>11582.7</v>
      </c>
      <c r="I184" s="11">
        <f>H184/D184*100</f>
        <v>80.597731542690141</v>
      </c>
      <c r="J184" s="11">
        <f t="shared" si="96"/>
        <v>80.597731542690141</v>
      </c>
      <c r="K184" s="11">
        <f t="shared" ref="K184" si="98">G184/F184*100</f>
        <v>80.597731542690141</v>
      </c>
    </row>
    <row r="185" spans="1:11" ht="55.2">
      <c r="A185" s="175"/>
      <c r="B185" s="175"/>
      <c r="C185" s="10" t="s">
        <v>28</v>
      </c>
      <c r="D185" s="11"/>
      <c r="E185" s="11">
        <v>14371</v>
      </c>
      <c r="F185" s="11"/>
      <c r="G185" s="11">
        <v>11582.7</v>
      </c>
      <c r="H185" s="11">
        <v>11582.7</v>
      </c>
      <c r="I185" s="11"/>
      <c r="J185" s="11">
        <f t="shared" si="96"/>
        <v>80.597731542690141</v>
      </c>
      <c r="K185" s="11"/>
    </row>
    <row r="186" spans="1:11" ht="27.6">
      <c r="A186" s="175"/>
      <c r="B186" s="175"/>
      <c r="C186" s="10" t="s">
        <v>6</v>
      </c>
      <c r="D186" s="11"/>
      <c r="E186" s="11"/>
      <c r="F186" s="11"/>
      <c r="G186" s="11"/>
      <c r="H186" s="11"/>
      <c r="I186" s="11"/>
      <c r="J186" s="11"/>
      <c r="K186" s="11"/>
    </row>
    <row r="187" spans="1:11" ht="27.6">
      <c r="A187" s="175"/>
      <c r="B187" s="175"/>
      <c r="C187" s="10" t="s">
        <v>4</v>
      </c>
      <c r="D187" s="11"/>
      <c r="E187" s="11"/>
      <c r="F187" s="11"/>
      <c r="G187" s="11"/>
      <c r="H187" s="11"/>
      <c r="I187" s="11"/>
      <c r="J187" s="11"/>
      <c r="K187" s="11"/>
    </row>
    <row r="188" spans="1:11" ht="16.8">
      <c r="A188" s="176" t="s">
        <v>117</v>
      </c>
      <c r="B188" s="175" t="s">
        <v>5</v>
      </c>
      <c r="C188" s="10" t="s">
        <v>1</v>
      </c>
      <c r="D188" s="11">
        <f>D189+D191+D193+D194</f>
        <v>486922.4</v>
      </c>
      <c r="E188" s="11" t="s">
        <v>401</v>
      </c>
      <c r="F188" s="11" t="s">
        <v>401</v>
      </c>
      <c r="G188" s="11" t="s">
        <v>401</v>
      </c>
      <c r="H188" s="11">
        <f t="shared" ref="H188" si="99">H189+H191</f>
        <v>342217.7</v>
      </c>
      <c r="I188" s="11">
        <f>H188/D188*100</f>
        <v>70.281773851439155</v>
      </c>
      <c r="J188" s="11" t="s">
        <v>401</v>
      </c>
      <c r="K188" s="11" t="s">
        <v>401</v>
      </c>
    </row>
    <row r="189" spans="1:11" ht="16.8">
      <c r="A189" s="177"/>
      <c r="B189" s="175"/>
      <c r="C189" s="10" t="s">
        <v>2</v>
      </c>
      <c r="D189" s="11">
        <f t="shared" ref="D189:H194" si="100">D196++D203+D210+D217</f>
        <v>43944.9</v>
      </c>
      <c r="E189" s="11">
        <f t="shared" si="100"/>
        <v>43944.9</v>
      </c>
      <c r="F189" s="11">
        <f t="shared" si="100"/>
        <v>43944.9</v>
      </c>
      <c r="G189" s="11">
        <f t="shared" si="100"/>
        <v>37644</v>
      </c>
      <c r="H189" s="11">
        <f t="shared" si="100"/>
        <v>37644</v>
      </c>
      <c r="I189" s="11">
        <f>H189/D189*100</f>
        <v>85.661817412259438</v>
      </c>
      <c r="J189" s="11">
        <f t="shared" ref="J189:J192" si="101">G189/E189*100</f>
        <v>85.661817412259438</v>
      </c>
      <c r="K189" s="11">
        <f t="shared" ref="K189" si="102">G189/F189*100</f>
        <v>85.661817412259438</v>
      </c>
    </row>
    <row r="190" spans="1:11" ht="41.4">
      <c r="A190" s="177"/>
      <c r="B190" s="175"/>
      <c r="C190" s="10" t="s">
        <v>27</v>
      </c>
      <c r="D190" s="11">
        <f t="shared" si="100"/>
        <v>0</v>
      </c>
      <c r="E190" s="11">
        <f t="shared" si="100"/>
        <v>43944.9</v>
      </c>
      <c r="F190" s="11">
        <f t="shared" si="100"/>
        <v>0</v>
      </c>
      <c r="G190" s="11">
        <f t="shared" si="100"/>
        <v>37644</v>
      </c>
      <c r="H190" s="11">
        <f t="shared" si="100"/>
        <v>37644</v>
      </c>
      <c r="I190" s="11"/>
      <c r="J190" s="11">
        <f t="shared" si="101"/>
        <v>85.661817412259438</v>
      </c>
      <c r="K190" s="11"/>
    </row>
    <row r="191" spans="1:11" ht="27.6">
      <c r="A191" s="177"/>
      <c r="B191" s="175"/>
      <c r="C191" s="10" t="s">
        <v>3</v>
      </c>
      <c r="D191" s="11">
        <f t="shared" si="100"/>
        <v>355553.9</v>
      </c>
      <c r="E191" s="11">
        <f t="shared" si="100"/>
        <v>355553.9</v>
      </c>
      <c r="F191" s="11">
        <f t="shared" si="100"/>
        <v>355553.9</v>
      </c>
      <c r="G191" s="11">
        <f t="shared" si="100"/>
        <v>304573.7</v>
      </c>
      <c r="H191" s="11">
        <f t="shared" si="100"/>
        <v>304573.7</v>
      </c>
      <c r="I191" s="11">
        <f>H191/D191*100</f>
        <v>85.661751987532682</v>
      </c>
      <c r="J191" s="11">
        <f t="shared" si="101"/>
        <v>85.661751987532682</v>
      </c>
      <c r="K191" s="11">
        <f t="shared" ref="K191" si="103">G191/F191*100</f>
        <v>85.661751987532682</v>
      </c>
    </row>
    <row r="192" spans="1:11" ht="55.2">
      <c r="A192" s="177"/>
      <c r="B192" s="175"/>
      <c r="C192" s="10" t="s">
        <v>28</v>
      </c>
      <c r="D192" s="11">
        <f t="shared" si="100"/>
        <v>0</v>
      </c>
      <c r="E192" s="11">
        <f t="shared" si="100"/>
        <v>355553.9</v>
      </c>
      <c r="F192" s="11">
        <f t="shared" si="100"/>
        <v>0</v>
      </c>
      <c r="G192" s="11">
        <f t="shared" si="100"/>
        <v>304573.7</v>
      </c>
      <c r="H192" s="11">
        <f t="shared" si="100"/>
        <v>304573.7</v>
      </c>
      <c r="I192" s="11"/>
      <c r="J192" s="11">
        <f t="shared" si="101"/>
        <v>85.661751987532682</v>
      </c>
      <c r="K192" s="11"/>
    </row>
    <row r="193" spans="1:11" ht="27.6">
      <c r="A193" s="177"/>
      <c r="B193" s="175"/>
      <c r="C193" s="10" t="s">
        <v>6</v>
      </c>
      <c r="D193" s="11">
        <f t="shared" si="100"/>
        <v>0</v>
      </c>
      <c r="E193" s="11">
        <f t="shared" si="100"/>
        <v>0</v>
      </c>
      <c r="F193" s="11">
        <f t="shared" si="100"/>
        <v>0</v>
      </c>
      <c r="G193" s="11">
        <f t="shared" si="100"/>
        <v>0</v>
      </c>
      <c r="H193" s="11">
        <f t="shared" si="100"/>
        <v>0</v>
      </c>
      <c r="I193" s="11"/>
      <c r="J193" s="11"/>
      <c r="K193" s="11"/>
    </row>
    <row r="194" spans="1:11" ht="27.6">
      <c r="A194" s="178"/>
      <c r="B194" s="175"/>
      <c r="C194" s="10" t="s">
        <v>4</v>
      </c>
      <c r="D194" s="11">
        <f t="shared" si="100"/>
        <v>87423.6</v>
      </c>
      <c r="E194" s="11">
        <f t="shared" si="100"/>
        <v>0</v>
      </c>
      <c r="F194" s="11">
        <f t="shared" si="100"/>
        <v>0</v>
      </c>
      <c r="G194" s="11">
        <f t="shared" si="100"/>
        <v>0</v>
      </c>
      <c r="H194" s="11">
        <f t="shared" si="100"/>
        <v>76623.600000000006</v>
      </c>
      <c r="I194" s="11">
        <f>H194/D194*100</f>
        <v>87.646356361440155</v>
      </c>
      <c r="J194" s="11"/>
      <c r="K194" s="11"/>
    </row>
    <row r="195" spans="1:11" ht="16.8">
      <c r="A195" s="176" t="s">
        <v>118</v>
      </c>
      <c r="B195" s="175" t="s">
        <v>5</v>
      </c>
      <c r="C195" s="10" t="s">
        <v>1</v>
      </c>
      <c r="D195" s="11">
        <f>D196+D198+D200+D201</f>
        <v>132263.4</v>
      </c>
      <c r="E195" s="11" t="s">
        <v>401</v>
      </c>
      <c r="F195" s="11" t="s">
        <v>401</v>
      </c>
      <c r="G195" s="11" t="s">
        <v>401</v>
      </c>
      <c r="H195" s="11">
        <f t="shared" ref="H195" si="104">H196+H198</f>
        <v>77981.100000000006</v>
      </c>
      <c r="I195" s="11">
        <f>H195/D195*100</f>
        <v>58.958941022232914</v>
      </c>
      <c r="J195" s="11" t="s">
        <v>401</v>
      </c>
      <c r="K195" s="11" t="s">
        <v>401</v>
      </c>
    </row>
    <row r="196" spans="1:11" ht="16.8">
      <c r="A196" s="177"/>
      <c r="B196" s="175"/>
      <c r="C196" s="10" t="s">
        <v>2</v>
      </c>
      <c r="D196" s="11">
        <v>14549</v>
      </c>
      <c r="E196" s="11">
        <v>14549</v>
      </c>
      <c r="F196" s="11">
        <v>14549</v>
      </c>
      <c r="G196" s="11">
        <v>8578</v>
      </c>
      <c r="H196" s="11">
        <v>8578</v>
      </c>
      <c r="I196" s="11">
        <f>H196/D196*100</f>
        <v>58.959378651453711</v>
      </c>
      <c r="J196" s="11">
        <f t="shared" ref="J196:J199" si="105">G196/E196*100</f>
        <v>58.959378651453711</v>
      </c>
      <c r="K196" s="11">
        <f t="shared" ref="K196" si="106">G196/F196*100</f>
        <v>58.959378651453711</v>
      </c>
    </row>
    <row r="197" spans="1:11" ht="41.4">
      <c r="A197" s="177"/>
      <c r="B197" s="175"/>
      <c r="C197" s="10" t="s">
        <v>27</v>
      </c>
      <c r="D197" s="11"/>
      <c r="E197" s="11">
        <v>14549</v>
      </c>
      <c r="F197" s="11"/>
      <c r="G197" s="11">
        <v>8578</v>
      </c>
      <c r="H197" s="11">
        <v>8578</v>
      </c>
      <c r="I197" s="11"/>
      <c r="J197" s="11">
        <f t="shared" si="105"/>
        <v>58.959378651453711</v>
      </c>
      <c r="K197" s="11"/>
    </row>
    <row r="198" spans="1:11" ht="27.6">
      <c r="A198" s="177"/>
      <c r="B198" s="175"/>
      <c r="C198" s="10" t="s">
        <v>3</v>
      </c>
      <c r="D198" s="11">
        <v>117714.4</v>
      </c>
      <c r="E198" s="11">
        <v>117714.4</v>
      </c>
      <c r="F198" s="11">
        <v>117714.4</v>
      </c>
      <c r="G198" s="11">
        <v>69403.100000000006</v>
      </c>
      <c r="H198" s="11">
        <v>69403.100000000006</v>
      </c>
      <c r="I198" s="11">
        <f>H198/D198*100</f>
        <v>58.958886933119494</v>
      </c>
      <c r="J198" s="11">
        <f t="shared" si="105"/>
        <v>58.958886933119494</v>
      </c>
      <c r="K198" s="11">
        <f t="shared" ref="K198" si="107">G198/F198*100</f>
        <v>58.958886933119494</v>
      </c>
    </row>
    <row r="199" spans="1:11" ht="55.2">
      <c r="A199" s="177"/>
      <c r="B199" s="175"/>
      <c r="C199" s="10" t="s">
        <v>28</v>
      </c>
      <c r="D199" s="11"/>
      <c r="E199" s="11">
        <v>117714.4</v>
      </c>
      <c r="F199" s="11"/>
      <c r="G199" s="11">
        <v>69403.100000000006</v>
      </c>
      <c r="H199" s="11">
        <v>69403.100000000006</v>
      </c>
      <c r="I199" s="11"/>
      <c r="J199" s="11">
        <f t="shared" si="105"/>
        <v>58.958886933119494</v>
      </c>
      <c r="K199" s="11"/>
    </row>
    <row r="200" spans="1:11" ht="27.6">
      <c r="A200" s="177"/>
      <c r="B200" s="175"/>
      <c r="C200" s="10" t="s">
        <v>6</v>
      </c>
      <c r="D200" s="11"/>
      <c r="E200" s="11"/>
      <c r="F200" s="11"/>
      <c r="G200" s="11"/>
      <c r="H200" s="11"/>
      <c r="I200" s="11"/>
      <c r="J200" s="11"/>
      <c r="K200" s="11"/>
    </row>
    <row r="201" spans="1:11" ht="27.6">
      <c r="A201" s="178"/>
      <c r="B201" s="175"/>
      <c r="C201" s="10" t="s">
        <v>4</v>
      </c>
      <c r="D201" s="11"/>
      <c r="E201" s="11"/>
      <c r="F201" s="11"/>
      <c r="G201" s="11"/>
      <c r="H201" s="11"/>
      <c r="I201" s="11"/>
      <c r="J201" s="11"/>
      <c r="K201" s="11"/>
    </row>
    <row r="202" spans="1:11" ht="16.8">
      <c r="A202" s="176" t="s">
        <v>119</v>
      </c>
      <c r="B202" s="175" t="s">
        <v>5</v>
      </c>
      <c r="C202" s="10" t="s">
        <v>1</v>
      </c>
      <c r="D202" s="11">
        <f>D203+D205+D207+D208</f>
        <v>60000</v>
      </c>
      <c r="E202" s="11" t="s">
        <v>401</v>
      </c>
      <c r="F202" s="11" t="s">
        <v>401</v>
      </c>
      <c r="G202" s="11" t="s">
        <v>401</v>
      </c>
      <c r="H202" s="11">
        <f t="shared" ref="H202" si="108">H203+H205</f>
        <v>33001.199999999997</v>
      </c>
      <c r="I202" s="11">
        <f>H202/D202*100</f>
        <v>55.001999999999995</v>
      </c>
      <c r="J202" s="11" t="s">
        <v>401</v>
      </c>
      <c r="K202" s="11" t="s">
        <v>401</v>
      </c>
    </row>
    <row r="203" spans="1:11" ht="16.8">
      <c r="A203" s="177"/>
      <c r="B203" s="175"/>
      <c r="C203" s="10" t="s">
        <v>2</v>
      </c>
      <c r="D203" s="11">
        <v>3960</v>
      </c>
      <c r="E203" s="11">
        <v>3960</v>
      </c>
      <c r="F203" s="11">
        <v>3960</v>
      </c>
      <c r="G203" s="11">
        <v>3630.1</v>
      </c>
      <c r="H203" s="11">
        <v>3630.1</v>
      </c>
      <c r="I203" s="11">
        <f>H203/D203*100</f>
        <v>91.669191919191917</v>
      </c>
      <c r="J203" s="11">
        <f t="shared" ref="J203:J206" si="109">G203/E203*100</f>
        <v>91.669191919191917</v>
      </c>
      <c r="K203" s="11">
        <f t="shared" ref="K203" si="110">G203/F203*100</f>
        <v>91.669191919191917</v>
      </c>
    </row>
    <row r="204" spans="1:11" ht="41.4">
      <c r="A204" s="177"/>
      <c r="B204" s="175"/>
      <c r="C204" s="10" t="s">
        <v>27</v>
      </c>
      <c r="D204" s="11"/>
      <c r="E204" s="11">
        <v>3960</v>
      </c>
      <c r="F204" s="11"/>
      <c r="G204" s="11">
        <v>3630.1</v>
      </c>
      <c r="H204" s="11">
        <v>3630.1</v>
      </c>
      <c r="I204" s="11"/>
      <c r="J204" s="11">
        <f t="shared" si="109"/>
        <v>91.669191919191917</v>
      </c>
      <c r="K204" s="11"/>
    </row>
    <row r="205" spans="1:11" ht="27.6">
      <c r="A205" s="177"/>
      <c r="B205" s="175"/>
      <c r="C205" s="10" t="s">
        <v>3</v>
      </c>
      <c r="D205" s="11">
        <v>32040</v>
      </c>
      <c r="E205" s="11">
        <v>32040</v>
      </c>
      <c r="F205" s="11">
        <v>32040</v>
      </c>
      <c r="G205" s="11">
        <v>29371.1</v>
      </c>
      <c r="H205" s="11">
        <v>29371.1</v>
      </c>
      <c r="I205" s="11">
        <f>H205/D205*100</f>
        <v>91.670099875156055</v>
      </c>
      <c r="J205" s="11">
        <f t="shared" si="109"/>
        <v>91.670099875156055</v>
      </c>
      <c r="K205" s="11">
        <f t="shared" ref="K205" si="111">G205/F205*100</f>
        <v>91.670099875156055</v>
      </c>
    </row>
    <row r="206" spans="1:11" ht="55.2">
      <c r="A206" s="177"/>
      <c r="B206" s="175"/>
      <c r="C206" s="10" t="s">
        <v>28</v>
      </c>
      <c r="D206" s="11"/>
      <c r="E206" s="11">
        <v>32040</v>
      </c>
      <c r="F206" s="11"/>
      <c r="G206" s="11">
        <v>29371.1</v>
      </c>
      <c r="H206" s="11">
        <v>29371.1</v>
      </c>
      <c r="I206" s="11"/>
      <c r="J206" s="11">
        <f t="shared" si="109"/>
        <v>91.670099875156055</v>
      </c>
      <c r="K206" s="11"/>
    </row>
    <row r="207" spans="1:11" ht="27.6">
      <c r="A207" s="177"/>
      <c r="B207" s="175"/>
      <c r="C207" s="10" t="s">
        <v>6</v>
      </c>
      <c r="D207" s="11"/>
      <c r="E207" s="11"/>
      <c r="F207" s="11"/>
      <c r="G207" s="11"/>
      <c r="H207" s="11"/>
      <c r="I207" s="11"/>
      <c r="J207" s="11"/>
      <c r="K207" s="11"/>
    </row>
    <row r="208" spans="1:11" ht="27.6">
      <c r="A208" s="178"/>
      <c r="B208" s="175"/>
      <c r="C208" s="10" t="s">
        <v>4</v>
      </c>
      <c r="D208" s="11">
        <v>24000</v>
      </c>
      <c r="E208" s="11"/>
      <c r="F208" s="11"/>
      <c r="G208" s="11"/>
      <c r="H208" s="11">
        <v>13200</v>
      </c>
      <c r="I208" s="11">
        <f>H208/D208*100</f>
        <v>55.000000000000007</v>
      </c>
      <c r="J208" s="11"/>
      <c r="K208" s="11"/>
    </row>
    <row r="209" spans="1:11" ht="16.8">
      <c r="A209" s="176" t="s">
        <v>120</v>
      </c>
      <c r="B209" s="175" t="s">
        <v>5</v>
      </c>
      <c r="C209" s="10" t="s">
        <v>1</v>
      </c>
      <c r="D209" s="11">
        <f>D210+D212+D214+D215</f>
        <v>50000</v>
      </c>
      <c r="E209" s="11" t="s">
        <v>401</v>
      </c>
      <c r="F209" s="11" t="s">
        <v>401</v>
      </c>
      <c r="G209" s="11" t="s">
        <v>401</v>
      </c>
      <c r="H209" s="11">
        <f t="shared" ref="H209" si="112">H210+H212</f>
        <v>50000</v>
      </c>
      <c r="I209" s="11">
        <f>H209/D209*100</f>
        <v>100</v>
      </c>
      <c r="J209" s="11" t="s">
        <v>401</v>
      </c>
      <c r="K209" s="11" t="s">
        <v>401</v>
      </c>
    </row>
    <row r="210" spans="1:11" ht="16.8">
      <c r="A210" s="177"/>
      <c r="B210" s="175"/>
      <c r="C210" s="10" t="s">
        <v>2</v>
      </c>
      <c r="D210" s="11">
        <v>5500</v>
      </c>
      <c r="E210" s="11">
        <v>5500</v>
      </c>
      <c r="F210" s="11">
        <v>5500</v>
      </c>
      <c r="G210" s="11">
        <v>5500</v>
      </c>
      <c r="H210" s="11">
        <v>5500</v>
      </c>
      <c r="I210" s="11">
        <f>H210/D210*100</f>
        <v>100</v>
      </c>
      <c r="J210" s="11">
        <f t="shared" ref="J210:J213" si="113">G210/E210*100</f>
        <v>100</v>
      </c>
      <c r="K210" s="11">
        <f t="shared" ref="K210" si="114">G210/F210*100</f>
        <v>100</v>
      </c>
    </row>
    <row r="211" spans="1:11" ht="41.4">
      <c r="A211" s="177"/>
      <c r="B211" s="175"/>
      <c r="C211" s="10" t="s">
        <v>27</v>
      </c>
      <c r="D211" s="11"/>
      <c r="E211" s="11">
        <v>5500</v>
      </c>
      <c r="F211" s="11"/>
      <c r="G211" s="11">
        <v>5500</v>
      </c>
      <c r="H211" s="11">
        <v>5500</v>
      </c>
      <c r="I211" s="11"/>
      <c r="J211" s="11">
        <f t="shared" si="113"/>
        <v>100</v>
      </c>
      <c r="K211" s="11"/>
    </row>
    <row r="212" spans="1:11" ht="27.6">
      <c r="A212" s="177"/>
      <c r="B212" s="175"/>
      <c r="C212" s="10" t="s">
        <v>3</v>
      </c>
      <c r="D212" s="11">
        <v>44500</v>
      </c>
      <c r="E212" s="11">
        <v>44500</v>
      </c>
      <c r="F212" s="11">
        <v>44500</v>
      </c>
      <c r="G212" s="11">
        <v>44500</v>
      </c>
      <c r="H212" s="11">
        <v>44500</v>
      </c>
      <c r="I212" s="11">
        <f>H212/D212*100</f>
        <v>100</v>
      </c>
      <c r="J212" s="11">
        <f t="shared" si="113"/>
        <v>100</v>
      </c>
      <c r="K212" s="11">
        <f t="shared" ref="K212" si="115">G212/F212*100</f>
        <v>100</v>
      </c>
    </row>
    <row r="213" spans="1:11" ht="55.2">
      <c r="A213" s="177"/>
      <c r="B213" s="175"/>
      <c r="C213" s="10" t="s">
        <v>28</v>
      </c>
      <c r="D213" s="11"/>
      <c r="E213" s="11">
        <v>44500</v>
      </c>
      <c r="F213" s="11"/>
      <c r="G213" s="11">
        <v>44500</v>
      </c>
      <c r="H213" s="11">
        <v>44500</v>
      </c>
      <c r="I213" s="11"/>
      <c r="J213" s="11">
        <f t="shared" si="113"/>
        <v>100</v>
      </c>
      <c r="K213" s="11"/>
    </row>
    <row r="214" spans="1:11" ht="27.6">
      <c r="A214" s="177"/>
      <c r="B214" s="175"/>
      <c r="C214" s="10" t="s">
        <v>6</v>
      </c>
      <c r="D214" s="11"/>
      <c r="E214" s="11"/>
      <c r="F214" s="11"/>
      <c r="G214" s="11"/>
      <c r="H214" s="11"/>
      <c r="I214" s="11"/>
      <c r="J214" s="11"/>
      <c r="K214" s="11"/>
    </row>
    <row r="215" spans="1:11" ht="27.6">
      <c r="A215" s="178"/>
      <c r="B215" s="175"/>
      <c r="C215" s="10" t="s">
        <v>4</v>
      </c>
      <c r="D215" s="11"/>
      <c r="E215" s="11"/>
      <c r="F215" s="11"/>
      <c r="G215" s="11"/>
      <c r="H215" s="11"/>
      <c r="I215" s="11"/>
      <c r="J215" s="11"/>
      <c r="K215" s="11"/>
    </row>
    <row r="216" spans="1:11" ht="16.8">
      <c r="A216" s="176" t="s">
        <v>121</v>
      </c>
      <c r="B216" s="175" t="s">
        <v>5</v>
      </c>
      <c r="C216" s="10" t="s">
        <v>1</v>
      </c>
      <c r="D216" s="11">
        <f>D217+D219+D221+D222</f>
        <v>244659</v>
      </c>
      <c r="E216" s="11" t="s">
        <v>401</v>
      </c>
      <c r="F216" s="11" t="s">
        <v>401</v>
      </c>
      <c r="G216" s="11" t="s">
        <v>401</v>
      </c>
      <c r="H216" s="11">
        <f t="shared" ref="H216" si="116">H217+H219</f>
        <v>181235.4</v>
      </c>
      <c r="I216" s="11">
        <f>H216/D216*100</f>
        <v>74.076735374541698</v>
      </c>
      <c r="J216" s="11" t="s">
        <v>401</v>
      </c>
      <c r="K216" s="11" t="s">
        <v>401</v>
      </c>
    </row>
    <row r="217" spans="1:11" ht="16.8">
      <c r="A217" s="177"/>
      <c r="B217" s="175"/>
      <c r="C217" s="10" t="s">
        <v>2</v>
      </c>
      <c r="D217" s="11">
        <v>19935.900000000001</v>
      </c>
      <c r="E217" s="11">
        <v>19935.900000000001</v>
      </c>
      <c r="F217" s="11">
        <v>19935.900000000001</v>
      </c>
      <c r="G217" s="11">
        <v>19935.900000000001</v>
      </c>
      <c r="H217" s="11">
        <v>19935.900000000001</v>
      </c>
      <c r="I217" s="11">
        <f>H217/D217*100</f>
        <v>100</v>
      </c>
      <c r="J217" s="11">
        <f t="shared" ref="J217:J220" si="117">G217/E217*100</f>
        <v>100</v>
      </c>
      <c r="K217" s="11">
        <f t="shared" ref="K217" si="118">G217/F217*100</f>
        <v>100</v>
      </c>
    </row>
    <row r="218" spans="1:11" ht="41.4">
      <c r="A218" s="177"/>
      <c r="B218" s="175"/>
      <c r="C218" s="10" t="s">
        <v>27</v>
      </c>
      <c r="D218" s="11"/>
      <c r="E218" s="11">
        <v>19935.900000000001</v>
      </c>
      <c r="F218" s="11"/>
      <c r="G218" s="11">
        <v>19935.900000000001</v>
      </c>
      <c r="H218" s="11">
        <v>19935.900000000001</v>
      </c>
      <c r="I218" s="11"/>
      <c r="J218" s="11">
        <f t="shared" si="117"/>
        <v>100</v>
      </c>
      <c r="K218" s="11"/>
    </row>
    <row r="219" spans="1:11" ht="27.6">
      <c r="A219" s="177"/>
      <c r="B219" s="175"/>
      <c r="C219" s="10" t="s">
        <v>3</v>
      </c>
      <c r="D219" s="11">
        <v>161299.5</v>
      </c>
      <c r="E219" s="11">
        <v>161299.5</v>
      </c>
      <c r="F219" s="11">
        <v>161299.5</v>
      </c>
      <c r="G219" s="11">
        <v>161299.5</v>
      </c>
      <c r="H219" s="11">
        <v>161299.5</v>
      </c>
      <c r="I219" s="11">
        <f>H219/D219*100</f>
        <v>100</v>
      </c>
      <c r="J219" s="11">
        <f t="shared" si="117"/>
        <v>100</v>
      </c>
      <c r="K219" s="11">
        <f t="shared" ref="K219" si="119">G219/F219*100</f>
        <v>100</v>
      </c>
    </row>
    <row r="220" spans="1:11" ht="55.2">
      <c r="A220" s="177"/>
      <c r="B220" s="175"/>
      <c r="C220" s="10" t="s">
        <v>28</v>
      </c>
      <c r="D220" s="11"/>
      <c r="E220" s="11">
        <v>161299.5</v>
      </c>
      <c r="F220" s="11"/>
      <c r="G220" s="11">
        <v>161299.5</v>
      </c>
      <c r="H220" s="11">
        <v>161299.5</v>
      </c>
      <c r="I220" s="11"/>
      <c r="J220" s="11">
        <f t="shared" si="117"/>
        <v>100</v>
      </c>
      <c r="K220" s="11"/>
    </row>
    <row r="221" spans="1:11" ht="27.6">
      <c r="A221" s="177"/>
      <c r="B221" s="175"/>
      <c r="C221" s="10" t="s">
        <v>6</v>
      </c>
      <c r="D221" s="11"/>
      <c r="E221" s="11"/>
      <c r="F221" s="11"/>
      <c r="G221" s="11"/>
      <c r="H221" s="11"/>
      <c r="I221" s="11"/>
      <c r="J221" s="11"/>
      <c r="K221" s="11"/>
    </row>
    <row r="222" spans="1:11" ht="27.6">
      <c r="A222" s="178"/>
      <c r="B222" s="175"/>
      <c r="C222" s="10" t="s">
        <v>4</v>
      </c>
      <c r="D222" s="11">
        <v>63423.6</v>
      </c>
      <c r="E222" s="11"/>
      <c r="F222" s="11"/>
      <c r="G222" s="11"/>
      <c r="H222" s="11">
        <v>63423.6</v>
      </c>
      <c r="I222" s="11">
        <f>H222/D222*100</f>
        <v>100</v>
      </c>
      <c r="J222" s="11"/>
      <c r="K222" s="11"/>
    </row>
    <row r="223" spans="1:11" ht="16.8">
      <c r="A223" s="176" t="s">
        <v>75</v>
      </c>
      <c r="B223" s="175" t="s">
        <v>5</v>
      </c>
      <c r="C223" s="10" t="s">
        <v>1</v>
      </c>
      <c r="D223" s="11">
        <f>D224+D226+D228+D229</f>
        <v>720501.6</v>
      </c>
      <c r="E223" s="11">
        <f>E224+E226</f>
        <v>720501.5</v>
      </c>
      <c r="F223" s="11">
        <f t="shared" ref="F223:H223" si="120">F224+F226</f>
        <v>717342.60000000009</v>
      </c>
      <c r="G223" s="11">
        <f t="shared" si="120"/>
        <v>670095.20000000007</v>
      </c>
      <c r="H223" s="11">
        <f t="shared" si="120"/>
        <v>670095.20000000007</v>
      </c>
      <c r="I223" s="11">
        <f>H223/D223*100</f>
        <v>93.003985001560039</v>
      </c>
      <c r="J223" s="11">
        <f>G223/E223*100</f>
        <v>93.003997909789234</v>
      </c>
      <c r="K223" s="11">
        <f>G223/F223*100</f>
        <v>93.413551627911133</v>
      </c>
    </row>
    <row r="224" spans="1:11" ht="16.8">
      <c r="A224" s="177"/>
      <c r="B224" s="175"/>
      <c r="C224" s="10" t="s">
        <v>2</v>
      </c>
      <c r="D224" s="11">
        <f>D231+D238+D245+D252+D259+D266+D273+D280</f>
        <v>79255.199999999997</v>
      </c>
      <c r="E224" s="11">
        <f t="shared" ref="E224:H224" si="121">E231+E238+E245+E252+E259+E266+E273+E280</f>
        <v>79255.100000000006</v>
      </c>
      <c r="F224" s="11">
        <f t="shared" si="121"/>
        <v>77237.3</v>
      </c>
      <c r="G224" s="11">
        <f>G231+G238+G245+G252+G259+G266+G273+G280</f>
        <v>73710.399999999994</v>
      </c>
      <c r="H224" s="11">
        <f t="shared" si="121"/>
        <v>73710.399999999994</v>
      </c>
      <c r="I224" s="11">
        <f>H224/D224*100</f>
        <v>93.003865992389137</v>
      </c>
      <c r="J224" s="11">
        <f t="shared" ref="J224:J227" si="122">G224/E224*100</f>
        <v>93.003983339873386</v>
      </c>
      <c r="K224" s="11">
        <f t="shared" ref="K224" si="123">G224/F224*100</f>
        <v>95.433682948523568</v>
      </c>
    </row>
    <row r="225" spans="1:11" ht="41.4">
      <c r="A225" s="177"/>
      <c r="B225" s="175"/>
      <c r="C225" s="10" t="s">
        <v>27</v>
      </c>
      <c r="D225" s="11">
        <f t="shared" ref="D225:H229" si="124">D232+D239+D246+D253+D260+D267+D274+D281</f>
        <v>0</v>
      </c>
      <c r="E225" s="11">
        <f t="shared" si="124"/>
        <v>79255.100000000006</v>
      </c>
      <c r="F225" s="11">
        <f t="shared" si="124"/>
        <v>0</v>
      </c>
      <c r="G225" s="11">
        <f>G232+G239+G246+G253+G260+G267+G274+G281</f>
        <v>73710.399999999994</v>
      </c>
      <c r="H225" s="11">
        <f t="shared" si="124"/>
        <v>73710.399999999994</v>
      </c>
      <c r="I225" s="11"/>
      <c r="J225" s="11">
        <f t="shared" si="122"/>
        <v>93.003983339873386</v>
      </c>
      <c r="K225" s="11"/>
    </row>
    <row r="226" spans="1:11" ht="27.6">
      <c r="A226" s="177"/>
      <c r="B226" s="175"/>
      <c r="C226" s="10" t="s">
        <v>3</v>
      </c>
      <c r="D226" s="11">
        <f t="shared" si="124"/>
        <v>641246.4</v>
      </c>
      <c r="E226" s="11">
        <f t="shared" si="124"/>
        <v>641246.4</v>
      </c>
      <c r="F226" s="11">
        <f t="shared" si="124"/>
        <v>640105.30000000005</v>
      </c>
      <c r="G226" s="11">
        <f t="shared" si="124"/>
        <v>596384.80000000005</v>
      </c>
      <c r="H226" s="11">
        <f t="shared" si="124"/>
        <v>596384.80000000005</v>
      </c>
      <c r="I226" s="11">
        <f>H226/D226*100</f>
        <v>93.003999710563676</v>
      </c>
      <c r="J226" s="11">
        <f t="shared" si="122"/>
        <v>93.003999710563676</v>
      </c>
      <c r="K226" s="11">
        <f t="shared" ref="K226" si="125">G226/F226*100</f>
        <v>93.169795657058302</v>
      </c>
    </row>
    <row r="227" spans="1:11" ht="55.2">
      <c r="A227" s="177"/>
      <c r="B227" s="175"/>
      <c r="C227" s="10" t="s">
        <v>28</v>
      </c>
      <c r="D227" s="11">
        <f t="shared" si="124"/>
        <v>0</v>
      </c>
      <c r="E227" s="11">
        <f t="shared" si="124"/>
        <v>641246.4</v>
      </c>
      <c r="F227" s="11">
        <f t="shared" si="124"/>
        <v>0</v>
      </c>
      <c r="G227" s="11">
        <f t="shared" si="124"/>
        <v>596384.80000000005</v>
      </c>
      <c r="H227" s="11">
        <f t="shared" si="124"/>
        <v>596384.80000000005</v>
      </c>
      <c r="I227" s="11"/>
      <c r="J227" s="11">
        <f t="shared" si="122"/>
        <v>93.003999710563676</v>
      </c>
      <c r="K227" s="11"/>
    </row>
    <row r="228" spans="1:11" ht="27.6">
      <c r="A228" s="177"/>
      <c r="B228" s="175"/>
      <c r="C228" s="10" t="s">
        <v>6</v>
      </c>
      <c r="D228" s="11">
        <f t="shared" si="124"/>
        <v>0</v>
      </c>
      <c r="E228" s="11">
        <f t="shared" si="124"/>
        <v>0</v>
      </c>
      <c r="F228" s="11">
        <f t="shared" si="124"/>
        <v>0</v>
      </c>
      <c r="G228" s="11">
        <f t="shared" si="124"/>
        <v>0</v>
      </c>
      <c r="H228" s="11">
        <f t="shared" si="124"/>
        <v>0</v>
      </c>
      <c r="I228" s="11"/>
      <c r="J228" s="11"/>
      <c r="K228" s="11"/>
    </row>
    <row r="229" spans="1:11" ht="27.6">
      <c r="A229" s="178"/>
      <c r="B229" s="175"/>
      <c r="C229" s="10" t="s">
        <v>4</v>
      </c>
      <c r="D229" s="11">
        <f t="shared" si="124"/>
        <v>0</v>
      </c>
      <c r="E229" s="11">
        <f t="shared" si="124"/>
        <v>0</v>
      </c>
      <c r="F229" s="11">
        <f t="shared" si="124"/>
        <v>0</v>
      </c>
      <c r="G229" s="11">
        <f t="shared" si="124"/>
        <v>0</v>
      </c>
      <c r="H229" s="11">
        <f t="shared" si="124"/>
        <v>0</v>
      </c>
      <c r="I229" s="11"/>
      <c r="J229" s="11"/>
      <c r="K229" s="11"/>
    </row>
    <row r="230" spans="1:11" ht="16.8">
      <c r="A230" s="176" t="s">
        <v>122</v>
      </c>
      <c r="B230" s="175" t="s">
        <v>5</v>
      </c>
      <c r="C230" s="10" t="s">
        <v>1</v>
      </c>
      <c r="D230" s="11">
        <f>D231+D233+D235+D236</f>
        <v>117701.3</v>
      </c>
      <c r="E230" s="11">
        <f>E231+E233</f>
        <v>117701.20000000001</v>
      </c>
      <c r="F230" s="11">
        <f t="shared" ref="F230:H230" si="126">F231+F233</f>
        <v>117701.20000000001</v>
      </c>
      <c r="G230" s="11">
        <f t="shared" si="126"/>
        <v>117701.20000000001</v>
      </c>
      <c r="H230" s="11">
        <f t="shared" si="126"/>
        <v>117701.20000000001</v>
      </c>
      <c r="I230" s="11">
        <f>H230/D230*100</f>
        <v>99.999915039171199</v>
      </c>
      <c r="J230" s="11">
        <f>G230/E230*100</f>
        <v>100</v>
      </c>
      <c r="K230" s="11">
        <f>G230/F230*100</f>
        <v>100</v>
      </c>
    </row>
    <row r="231" spans="1:11" ht="16.8">
      <c r="A231" s="177"/>
      <c r="B231" s="175"/>
      <c r="C231" s="10" t="s">
        <v>2</v>
      </c>
      <c r="D231" s="11">
        <v>12947.2</v>
      </c>
      <c r="E231" s="11">
        <v>12947.1</v>
      </c>
      <c r="F231" s="11">
        <v>12947.1</v>
      </c>
      <c r="G231" s="11">
        <v>12947.1</v>
      </c>
      <c r="H231" s="11">
        <v>12947.1</v>
      </c>
      <c r="I231" s="11">
        <f>H231/D231*100</f>
        <v>99.999227632229363</v>
      </c>
      <c r="J231" s="11">
        <f t="shared" ref="J231:J234" si="127">G231/E231*100</f>
        <v>100</v>
      </c>
      <c r="K231" s="11">
        <f t="shared" ref="K231" si="128">G231/F231*100</f>
        <v>100</v>
      </c>
    </row>
    <row r="232" spans="1:11" ht="41.4">
      <c r="A232" s="177"/>
      <c r="B232" s="175"/>
      <c r="C232" s="10" t="s">
        <v>27</v>
      </c>
      <c r="D232" s="11"/>
      <c r="E232" s="11">
        <v>12947.1</v>
      </c>
      <c r="F232" s="11"/>
      <c r="G232" s="11">
        <v>12947.1</v>
      </c>
      <c r="H232" s="11">
        <v>12947.1</v>
      </c>
      <c r="I232" s="11"/>
      <c r="J232" s="11">
        <f t="shared" si="127"/>
        <v>100</v>
      </c>
      <c r="K232" s="11"/>
    </row>
    <row r="233" spans="1:11" ht="27.6">
      <c r="A233" s="177"/>
      <c r="B233" s="175"/>
      <c r="C233" s="10" t="s">
        <v>3</v>
      </c>
      <c r="D233" s="11">
        <v>104754.1</v>
      </c>
      <c r="E233" s="11">
        <v>104754.1</v>
      </c>
      <c r="F233" s="11">
        <v>104754.1</v>
      </c>
      <c r="G233" s="11">
        <v>104754.1</v>
      </c>
      <c r="H233" s="11">
        <v>104754.1</v>
      </c>
      <c r="I233" s="11">
        <f>H233/D233*100</f>
        <v>100</v>
      </c>
      <c r="J233" s="11">
        <f t="shared" si="127"/>
        <v>100</v>
      </c>
      <c r="K233" s="11">
        <f t="shared" ref="K233" si="129">G233/F233*100</f>
        <v>100</v>
      </c>
    </row>
    <row r="234" spans="1:11" ht="55.2">
      <c r="A234" s="177"/>
      <c r="B234" s="175"/>
      <c r="C234" s="10" t="s">
        <v>28</v>
      </c>
      <c r="D234" s="11"/>
      <c r="E234" s="11">
        <v>104754.1</v>
      </c>
      <c r="F234" s="11"/>
      <c r="G234" s="11">
        <v>104754.1</v>
      </c>
      <c r="H234" s="11">
        <v>104754.1</v>
      </c>
      <c r="I234" s="11"/>
      <c r="J234" s="11">
        <f t="shared" si="127"/>
        <v>100</v>
      </c>
      <c r="K234" s="11"/>
    </row>
    <row r="235" spans="1:11" ht="27.6">
      <c r="A235" s="177"/>
      <c r="B235" s="175"/>
      <c r="C235" s="10" t="s">
        <v>6</v>
      </c>
      <c r="D235" s="11"/>
      <c r="E235" s="11"/>
      <c r="F235" s="11"/>
      <c r="G235" s="11"/>
      <c r="H235" s="11"/>
      <c r="I235" s="11"/>
      <c r="J235" s="11"/>
      <c r="K235" s="11"/>
    </row>
    <row r="236" spans="1:11" ht="27.6">
      <c r="A236" s="178"/>
      <c r="B236" s="175"/>
      <c r="C236" s="10" t="s">
        <v>4</v>
      </c>
      <c r="D236" s="11"/>
      <c r="E236" s="11"/>
      <c r="F236" s="11"/>
      <c r="G236" s="11"/>
      <c r="H236" s="11"/>
      <c r="I236" s="11"/>
      <c r="J236" s="11"/>
      <c r="K236" s="11"/>
    </row>
    <row r="237" spans="1:11" ht="16.8">
      <c r="A237" s="176" t="s">
        <v>76</v>
      </c>
      <c r="B237" s="175" t="s">
        <v>5</v>
      </c>
      <c r="C237" s="10" t="s">
        <v>1</v>
      </c>
      <c r="D237" s="11">
        <f>D238+D240+D242+D243</f>
        <v>91011.199999999997</v>
      </c>
      <c r="E237" s="11">
        <f>E238+E240</f>
        <v>91011.199999999997</v>
      </c>
      <c r="F237" s="11">
        <f t="shared" ref="F237:H237" si="130">F238+F240</f>
        <v>91011.199999999997</v>
      </c>
      <c r="G237" s="11">
        <f t="shared" si="130"/>
        <v>91011.199999999997</v>
      </c>
      <c r="H237" s="11">
        <f t="shared" si="130"/>
        <v>91011.199999999997</v>
      </c>
      <c r="I237" s="11">
        <f>H237/D237*100</f>
        <v>100</v>
      </c>
      <c r="J237" s="11">
        <f>G237/E237*100</f>
        <v>100</v>
      </c>
      <c r="K237" s="11">
        <f>G237/F237*100</f>
        <v>100</v>
      </c>
    </row>
    <row r="238" spans="1:11" ht="16.8">
      <c r="A238" s="177"/>
      <c r="B238" s="175"/>
      <c r="C238" s="10" t="s">
        <v>2</v>
      </c>
      <c r="D238" s="11">
        <v>10011.200000000001</v>
      </c>
      <c r="E238" s="11">
        <v>10011.200000000001</v>
      </c>
      <c r="F238" s="11">
        <v>10011.200000000001</v>
      </c>
      <c r="G238" s="11">
        <v>10011.200000000001</v>
      </c>
      <c r="H238" s="11">
        <v>10011.200000000001</v>
      </c>
      <c r="I238" s="11">
        <f>H238/D238*100</f>
        <v>100</v>
      </c>
      <c r="J238" s="11">
        <f t="shared" ref="J238:J241" si="131">G238/E238*100</f>
        <v>100</v>
      </c>
      <c r="K238" s="11">
        <f t="shared" ref="K238" si="132">G238/F238*100</f>
        <v>100</v>
      </c>
    </row>
    <row r="239" spans="1:11" ht="41.4">
      <c r="A239" s="177"/>
      <c r="B239" s="175"/>
      <c r="C239" s="10" t="s">
        <v>27</v>
      </c>
      <c r="D239" s="11"/>
      <c r="E239" s="11">
        <v>10011.200000000001</v>
      </c>
      <c r="F239" s="11"/>
      <c r="G239" s="11">
        <v>10011.200000000001</v>
      </c>
      <c r="H239" s="11">
        <v>10011.200000000001</v>
      </c>
      <c r="I239" s="11"/>
      <c r="J239" s="11">
        <f t="shared" si="131"/>
        <v>100</v>
      </c>
      <c r="K239" s="11"/>
    </row>
    <row r="240" spans="1:11" ht="27.6">
      <c r="A240" s="177"/>
      <c r="B240" s="175"/>
      <c r="C240" s="10" t="s">
        <v>3</v>
      </c>
      <c r="D240" s="11">
        <v>81000</v>
      </c>
      <c r="E240" s="11">
        <v>81000</v>
      </c>
      <c r="F240" s="11">
        <v>81000</v>
      </c>
      <c r="G240" s="11">
        <v>81000</v>
      </c>
      <c r="H240" s="11">
        <v>81000</v>
      </c>
      <c r="I240" s="11">
        <f>H240/D240*100</f>
        <v>100</v>
      </c>
      <c r="J240" s="11">
        <f t="shared" si="131"/>
        <v>100</v>
      </c>
      <c r="K240" s="11">
        <f t="shared" ref="K240" si="133">G240/F240*100</f>
        <v>100</v>
      </c>
    </row>
    <row r="241" spans="1:11" ht="55.2">
      <c r="A241" s="177"/>
      <c r="B241" s="175"/>
      <c r="C241" s="10" t="s">
        <v>28</v>
      </c>
      <c r="D241" s="11"/>
      <c r="E241" s="11">
        <v>81000</v>
      </c>
      <c r="F241" s="11"/>
      <c r="G241" s="11">
        <v>81000</v>
      </c>
      <c r="H241" s="11">
        <v>81000</v>
      </c>
      <c r="I241" s="11"/>
      <c r="J241" s="11">
        <f t="shared" si="131"/>
        <v>100</v>
      </c>
      <c r="K241" s="11"/>
    </row>
    <row r="242" spans="1:11" ht="27.6">
      <c r="A242" s="177"/>
      <c r="B242" s="175"/>
      <c r="C242" s="10" t="s">
        <v>6</v>
      </c>
      <c r="D242" s="11"/>
      <c r="E242" s="11"/>
      <c r="F242" s="11"/>
      <c r="G242" s="11"/>
      <c r="H242" s="11"/>
      <c r="I242" s="11"/>
      <c r="J242" s="11"/>
      <c r="K242" s="11"/>
    </row>
    <row r="243" spans="1:11" ht="27.6">
      <c r="A243" s="178"/>
      <c r="B243" s="175"/>
      <c r="C243" s="10" t="s">
        <v>4</v>
      </c>
      <c r="D243" s="11"/>
      <c r="E243" s="11"/>
      <c r="F243" s="11"/>
      <c r="G243" s="11"/>
      <c r="H243" s="11"/>
      <c r="I243" s="11"/>
      <c r="J243" s="11"/>
      <c r="K243" s="11"/>
    </row>
    <row r="244" spans="1:11" ht="16.8">
      <c r="A244" s="176" t="s">
        <v>77</v>
      </c>
      <c r="B244" s="175" t="s">
        <v>5</v>
      </c>
      <c r="C244" s="10" t="s">
        <v>1</v>
      </c>
      <c r="D244" s="11">
        <f>D245+D247+D249+D250</f>
        <v>1516.9</v>
      </c>
      <c r="E244" s="11">
        <f>E245+E247</f>
        <v>1516.9</v>
      </c>
      <c r="F244" s="11">
        <f t="shared" ref="F244:H244" si="134">F245+F247</f>
        <v>1516.9</v>
      </c>
      <c r="G244" s="11">
        <f>G245+G247</f>
        <v>0</v>
      </c>
      <c r="H244" s="11">
        <f t="shared" si="134"/>
        <v>0</v>
      </c>
      <c r="I244" s="11">
        <f>H244/D244*100</f>
        <v>0</v>
      </c>
      <c r="J244" s="11">
        <f>G244/E244*100</f>
        <v>0</v>
      </c>
      <c r="K244" s="11">
        <f>G244/F244*100</f>
        <v>0</v>
      </c>
    </row>
    <row r="245" spans="1:11" ht="16.8">
      <c r="A245" s="177"/>
      <c r="B245" s="175"/>
      <c r="C245" s="10" t="s">
        <v>2</v>
      </c>
      <c r="D245" s="11">
        <v>166.9</v>
      </c>
      <c r="E245" s="11">
        <v>166.9</v>
      </c>
      <c r="F245" s="11">
        <v>166.9</v>
      </c>
      <c r="G245" s="11">
        <v>0</v>
      </c>
      <c r="H245" s="11">
        <v>0</v>
      </c>
      <c r="I245" s="11">
        <f>H245/D245*100</f>
        <v>0</v>
      </c>
      <c r="J245" s="11">
        <f t="shared" ref="J245:J248" si="135">G245/E245*100</f>
        <v>0</v>
      </c>
      <c r="K245" s="11">
        <f t="shared" ref="K245" si="136">G245/F245*100</f>
        <v>0</v>
      </c>
    </row>
    <row r="246" spans="1:11" ht="41.4">
      <c r="A246" s="177"/>
      <c r="B246" s="175"/>
      <c r="C246" s="10" t="s">
        <v>27</v>
      </c>
      <c r="D246" s="11"/>
      <c r="E246" s="11">
        <v>166.9</v>
      </c>
      <c r="F246" s="11"/>
      <c r="G246" s="11">
        <v>0</v>
      </c>
      <c r="H246" s="11">
        <v>0</v>
      </c>
      <c r="I246" s="11"/>
      <c r="J246" s="11">
        <f t="shared" si="135"/>
        <v>0</v>
      </c>
      <c r="K246" s="11"/>
    </row>
    <row r="247" spans="1:11" ht="27.6">
      <c r="A247" s="177"/>
      <c r="B247" s="175"/>
      <c r="C247" s="10" t="s">
        <v>3</v>
      </c>
      <c r="D247" s="11">
        <v>1350</v>
      </c>
      <c r="E247" s="11">
        <v>1350</v>
      </c>
      <c r="F247" s="11">
        <v>1350</v>
      </c>
      <c r="G247" s="11">
        <v>0</v>
      </c>
      <c r="H247" s="11">
        <v>0</v>
      </c>
      <c r="I247" s="11">
        <f>H247/D247*100</f>
        <v>0</v>
      </c>
      <c r="J247" s="11">
        <f t="shared" si="135"/>
        <v>0</v>
      </c>
      <c r="K247" s="11">
        <f t="shared" ref="K247" si="137">G247/F247*100</f>
        <v>0</v>
      </c>
    </row>
    <row r="248" spans="1:11" ht="55.2">
      <c r="A248" s="177"/>
      <c r="B248" s="175"/>
      <c r="C248" s="10" t="s">
        <v>28</v>
      </c>
      <c r="D248" s="11"/>
      <c r="E248" s="11">
        <v>1350</v>
      </c>
      <c r="F248" s="11"/>
      <c r="G248" s="11">
        <v>0</v>
      </c>
      <c r="H248" s="11">
        <v>0</v>
      </c>
      <c r="I248" s="11"/>
      <c r="J248" s="11">
        <f t="shared" si="135"/>
        <v>0</v>
      </c>
      <c r="K248" s="11"/>
    </row>
    <row r="249" spans="1:11" ht="27.6">
      <c r="A249" s="177"/>
      <c r="B249" s="175"/>
      <c r="C249" s="10" t="s">
        <v>6</v>
      </c>
      <c r="D249" s="11"/>
      <c r="E249" s="11"/>
      <c r="F249" s="11"/>
      <c r="G249" s="11"/>
      <c r="H249" s="11"/>
      <c r="I249" s="11"/>
      <c r="J249" s="11"/>
      <c r="K249" s="11"/>
    </row>
    <row r="250" spans="1:11" ht="27.6">
      <c r="A250" s="178"/>
      <c r="B250" s="175"/>
      <c r="C250" s="10" t="s">
        <v>4</v>
      </c>
      <c r="D250" s="11"/>
      <c r="E250" s="11"/>
      <c r="F250" s="11"/>
      <c r="G250" s="11"/>
      <c r="H250" s="11"/>
      <c r="I250" s="11"/>
      <c r="J250" s="11"/>
      <c r="K250" s="11"/>
    </row>
    <row r="251" spans="1:11" ht="16.8">
      <c r="A251" s="176" t="s">
        <v>78</v>
      </c>
      <c r="B251" s="175" t="s">
        <v>5</v>
      </c>
      <c r="C251" s="10" t="s">
        <v>1</v>
      </c>
      <c r="D251" s="11">
        <f>D252+D254+D256+D257</f>
        <v>73033.7</v>
      </c>
      <c r="E251" s="11">
        <f>E252+E254</f>
        <v>73033.7</v>
      </c>
      <c r="F251" s="11">
        <f t="shared" ref="F251:H251" si="138">F252+F254</f>
        <v>69929.8</v>
      </c>
      <c r="G251" s="11">
        <f t="shared" si="138"/>
        <v>25796</v>
      </c>
      <c r="H251" s="11">
        <f t="shared" si="138"/>
        <v>25796</v>
      </c>
      <c r="I251" s="11">
        <f>H251/D251*100</f>
        <v>35.320680726842539</v>
      </c>
      <c r="J251" s="11">
        <f>G251/E251*100</f>
        <v>35.320680726842539</v>
      </c>
      <c r="K251" s="11">
        <f>G251/F251*100</f>
        <v>36.888422389310421</v>
      </c>
    </row>
    <row r="252" spans="1:11" ht="16.8">
      <c r="A252" s="177"/>
      <c r="B252" s="175"/>
      <c r="C252" s="10" t="s">
        <v>2</v>
      </c>
      <c r="D252" s="11">
        <v>8033.7</v>
      </c>
      <c r="E252" s="11">
        <v>8033.7</v>
      </c>
      <c r="F252" s="11">
        <v>6070.9</v>
      </c>
      <c r="G252" s="11">
        <v>2837.6</v>
      </c>
      <c r="H252" s="11">
        <v>2837.6</v>
      </c>
      <c r="I252" s="11">
        <f>H252/D252*100</f>
        <v>35.32120940537984</v>
      </c>
      <c r="J252" s="11">
        <f t="shared" ref="J252:J255" si="139">G252/E252*100</f>
        <v>35.32120940537984</v>
      </c>
      <c r="K252" s="11">
        <f t="shared" ref="K252" si="140">G252/F252*100</f>
        <v>46.741010393846054</v>
      </c>
    </row>
    <row r="253" spans="1:11" ht="41.4">
      <c r="A253" s="177"/>
      <c r="B253" s="175"/>
      <c r="C253" s="10" t="s">
        <v>27</v>
      </c>
      <c r="D253" s="11"/>
      <c r="E253" s="11">
        <v>8033.7</v>
      </c>
      <c r="F253" s="11"/>
      <c r="G253" s="11">
        <v>2837.6</v>
      </c>
      <c r="H253" s="11">
        <v>2837.6</v>
      </c>
      <c r="I253" s="11"/>
      <c r="J253" s="11">
        <f t="shared" si="139"/>
        <v>35.32120940537984</v>
      </c>
      <c r="K253" s="11"/>
    </row>
    <row r="254" spans="1:11" ht="27.6">
      <c r="A254" s="177"/>
      <c r="B254" s="175"/>
      <c r="C254" s="10" t="s">
        <v>3</v>
      </c>
      <c r="D254" s="11">
        <v>65000</v>
      </c>
      <c r="E254" s="11">
        <v>65000</v>
      </c>
      <c r="F254" s="11">
        <v>63858.9</v>
      </c>
      <c r="G254" s="11">
        <v>22958.400000000001</v>
      </c>
      <c r="H254" s="11">
        <v>22958.400000000001</v>
      </c>
      <c r="I254" s="11">
        <f>H254/D254*100</f>
        <v>35.320615384615387</v>
      </c>
      <c r="J254" s="11">
        <f t="shared" si="139"/>
        <v>35.320615384615387</v>
      </c>
      <c r="K254" s="11">
        <f t="shared" ref="K254" si="141">G254/F254*100</f>
        <v>35.951762401168828</v>
      </c>
    </row>
    <row r="255" spans="1:11" ht="55.2">
      <c r="A255" s="177"/>
      <c r="B255" s="175"/>
      <c r="C255" s="10" t="s">
        <v>28</v>
      </c>
      <c r="D255" s="11"/>
      <c r="E255" s="11">
        <v>65000</v>
      </c>
      <c r="F255" s="11"/>
      <c r="G255" s="11">
        <v>22958.400000000001</v>
      </c>
      <c r="H255" s="11">
        <v>22958.400000000001</v>
      </c>
      <c r="I255" s="11"/>
      <c r="J255" s="11">
        <f t="shared" si="139"/>
        <v>35.320615384615387</v>
      </c>
      <c r="K255" s="11"/>
    </row>
    <row r="256" spans="1:11" ht="27.6">
      <c r="A256" s="177"/>
      <c r="B256" s="175"/>
      <c r="C256" s="10" t="s">
        <v>6</v>
      </c>
      <c r="D256" s="11"/>
      <c r="E256" s="11"/>
      <c r="F256" s="11"/>
      <c r="G256" s="11"/>
      <c r="H256" s="11"/>
      <c r="I256" s="11"/>
      <c r="J256" s="11"/>
      <c r="K256" s="11"/>
    </row>
    <row r="257" spans="1:11" ht="27.6">
      <c r="A257" s="178"/>
      <c r="B257" s="175"/>
      <c r="C257" s="10" t="s">
        <v>4</v>
      </c>
      <c r="D257" s="11"/>
      <c r="E257" s="11"/>
      <c r="F257" s="11"/>
      <c r="G257" s="11"/>
      <c r="H257" s="11"/>
      <c r="I257" s="11"/>
      <c r="J257" s="11"/>
      <c r="K257" s="11"/>
    </row>
    <row r="258" spans="1:11" ht="16.8">
      <c r="A258" s="176" t="s">
        <v>79</v>
      </c>
      <c r="B258" s="175" t="s">
        <v>5</v>
      </c>
      <c r="C258" s="10" t="s">
        <v>1</v>
      </c>
      <c r="D258" s="11">
        <f>D259+D261+D263+D264</f>
        <v>5000</v>
      </c>
      <c r="E258" s="11">
        <f>E259+E261</f>
        <v>5000</v>
      </c>
      <c r="F258" s="11">
        <f t="shared" ref="F258:H258" si="142">F259+F261</f>
        <v>4945</v>
      </c>
      <c r="G258" s="11">
        <f t="shared" si="142"/>
        <v>3361.2</v>
      </c>
      <c r="H258" s="11">
        <f t="shared" si="142"/>
        <v>3361.2</v>
      </c>
      <c r="I258" s="11">
        <f>H258/D258*100</f>
        <v>67.22399999999999</v>
      </c>
      <c r="J258" s="11">
        <f>G258/E258*100</f>
        <v>67.22399999999999</v>
      </c>
      <c r="K258" s="11">
        <f>G258/F258*100</f>
        <v>67.971688574317497</v>
      </c>
    </row>
    <row r="259" spans="1:11" ht="16.8">
      <c r="A259" s="177"/>
      <c r="B259" s="175"/>
      <c r="C259" s="10" t="s">
        <v>2</v>
      </c>
      <c r="D259" s="11">
        <v>550</v>
      </c>
      <c r="E259" s="11">
        <v>550</v>
      </c>
      <c r="F259" s="11">
        <v>495</v>
      </c>
      <c r="G259" s="11">
        <v>369.7</v>
      </c>
      <c r="H259" s="11">
        <v>369.7</v>
      </c>
      <c r="I259" s="11">
        <f>H259/D259*100</f>
        <v>67.218181818181819</v>
      </c>
      <c r="J259" s="11">
        <f t="shared" ref="J259:J262" si="143">G259/E259*100</f>
        <v>67.218181818181819</v>
      </c>
      <c r="K259" s="11">
        <f t="shared" ref="K259" si="144">G259/F259*100</f>
        <v>74.686868686868678</v>
      </c>
    </row>
    <row r="260" spans="1:11" ht="41.4">
      <c r="A260" s="177"/>
      <c r="B260" s="175"/>
      <c r="C260" s="10" t="s">
        <v>27</v>
      </c>
      <c r="D260" s="11"/>
      <c r="E260" s="11">
        <v>550</v>
      </c>
      <c r="F260" s="11"/>
      <c r="G260" s="11">
        <v>369.7</v>
      </c>
      <c r="H260" s="11">
        <v>369.7</v>
      </c>
      <c r="I260" s="11"/>
      <c r="J260" s="11">
        <f t="shared" si="143"/>
        <v>67.218181818181819</v>
      </c>
      <c r="K260" s="11"/>
    </row>
    <row r="261" spans="1:11" ht="27.6">
      <c r="A261" s="177"/>
      <c r="B261" s="175"/>
      <c r="C261" s="10" t="s">
        <v>3</v>
      </c>
      <c r="D261" s="11">
        <v>4450</v>
      </c>
      <c r="E261" s="11">
        <v>4450</v>
      </c>
      <c r="F261" s="11">
        <v>4450</v>
      </c>
      <c r="G261" s="11">
        <v>2991.5</v>
      </c>
      <c r="H261" s="11">
        <v>2991.5</v>
      </c>
      <c r="I261" s="11">
        <f>H261/D261*100</f>
        <v>67.224719101123597</v>
      </c>
      <c r="J261" s="11">
        <f t="shared" si="143"/>
        <v>67.224719101123597</v>
      </c>
      <c r="K261" s="11">
        <f t="shared" ref="K261" si="145">G261/F261*100</f>
        <v>67.224719101123597</v>
      </c>
    </row>
    <row r="262" spans="1:11" ht="55.2">
      <c r="A262" s="177"/>
      <c r="B262" s="175"/>
      <c r="C262" s="10" t="s">
        <v>28</v>
      </c>
      <c r="D262" s="11"/>
      <c r="E262" s="11">
        <v>4450</v>
      </c>
      <c r="F262" s="11"/>
      <c r="G262" s="11">
        <v>2991.5</v>
      </c>
      <c r="H262" s="11">
        <v>2991.5</v>
      </c>
      <c r="I262" s="11"/>
      <c r="J262" s="11">
        <f t="shared" si="143"/>
        <v>67.224719101123597</v>
      </c>
      <c r="K262" s="11"/>
    </row>
    <row r="263" spans="1:11" ht="27.6">
      <c r="A263" s="177"/>
      <c r="B263" s="175"/>
      <c r="C263" s="10" t="s">
        <v>6</v>
      </c>
      <c r="D263" s="11"/>
      <c r="E263" s="11"/>
      <c r="F263" s="11"/>
      <c r="G263" s="11"/>
      <c r="H263" s="11"/>
      <c r="I263" s="11"/>
      <c r="J263" s="11"/>
      <c r="K263" s="11"/>
    </row>
    <row r="264" spans="1:11" ht="27.6">
      <c r="A264" s="178"/>
      <c r="B264" s="175"/>
      <c r="C264" s="10" t="s">
        <v>4</v>
      </c>
      <c r="D264" s="11"/>
      <c r="E264" s="11"/>
      <c r="F264" s="11"/>
      <c r="G264" s="11"/>
      <c r="H264" s="11"/>
      <c r="I264" s="11"/>
      <c r="J264" s="11"/>
      <c r="K264" s="11"/>
    </row>
    <row r="265" spans="1:11" ht="16.8">
      <c r="A265" s="176" t="s">
        <v>80</v>
      </c>
      <c r="B265" s="175" t="s">
        <v>5</v>
      </c>
      <c r="C265" s="10" t="s">
        <v>1</v>
      </c>
      <c r="D265" s="11">
        <f>D266+D268+D270+D271</f>
        <v>307800.3</v>
      </c>
      <c r="E265" s="11">
        <f>E266+E268</f>
        <v>307800.3</v>
      </c>
      <c r="F265" s="11">
        <f t="shared" ref="F265:H265" si="146">F266+F268</f>
        <v>307800.3</v>
      </c>
      <c r="G265" s="11">
        <f t="shared" si="146"/>
        <v>307787.39999999997</v>
      </c>
      <c r="H265" s="11">
        <f t="shared" si="146"/>
        <v>307787.39999999997</v>
      </c>
      <c r="I265" s="11">
        <f>H265/D265*100</f>
        <v>99.995808970946413</v>
      </c>
      <c r="J265" s="11">
        <f>G265/E265*100</f>
        <v>99.995808970946413</v>
      </c>
      <c r="K265" s="11">
        <f>G265/F265*100</f>
        <v>99.995808970946413</v>
      </c>
    </row>
    <row r="266" spans="1:11" ht="16.8">
      <c r="A266" s="177"/>
      <c r="B266" s="175"/>
      <c r="C266" s="10" t="s">
        <v>2</v>
      </c>
      <c r="D266" s="11">
        <v>33858</v>
      </c>
      <c r="E266" s="11">
        <v>33858</v>
      </c>
      <c r="F266" s="11">
        <v>33858</v>
      </c>
      <c r="G266" s="11">
        <v>33856.6</v>
      </c>
      <c r="H266" s="11">
        <v>33856.6</v>
      </c>
      <c r="I266" s="11">
        <f>H266/D266*100</f>
        <v>99.995865083584377</v>
      </c>
      <c r="J266" s="11">
        <f t="shared" ref="J266:J269" si="147">G266/E266*100</f>
        <v>99.995865083584377</v>
      </c>
      <c r="K266" s="11">
        <f t="shared" ref="K266" si="148">G266/F266*100</f>
        <v>99.995865083584377</v>
      </c>
    </row>
    <row r="267" spans="1:11" ht="41.4">
      <c r="A267" s="177"/>
      <c r="B267" s="175"/>
      <c r="C267" s="10" t="s">
        <v>27</v>
      </c>
      <c r="D267" s="11"/>
      <c r="E267" s="11">
        <v>33858</v>
      </c>
      <c r="F267" s="11"/>
      <c r="G267" s="11">
        <v>33856.6</v>
      </c>
      <c r="H267" s="11">
        <v>33856.6</v>
      </c>
      <c r="I267" s="11"/>
      <c r="J267" s="11">
        <f t="shared" si="147"/>
        <v>99.995865083584377</v>
      </c>
      <c r="K267" s="11"/>
    </row>
    <row r="268" spans="1:11" ht="27.6">
      <c r="A268" s="177"/>
      <c r="B268" s="175"/>
      <c r="C268" s="10" t="s">
        <v>3</v>
      </c>
      <c r="D268" s="11">
        <v>273942.3</v>
      </c>
      <c r="E268" s="11">
        <v>273942.3</v>
      </c>
      <c r="F268" s="11">
        <v>273942.3</v>
      </c>
      <c r="G268" s="11">
        <v>273930.8</v>
      </c>
      <c r="H268" s="11">
        <v>273930.8</v>
      </c>
      <c r="I268" s="11">
        <f>H268/D268*100</f>
        <v>99.99580203568415</v>
      </c>
      <c r="J268" s="11">
        <f t="shared" si="147"/>
        <v>99.99580203568415</v>
      </c>
      <c r="K268" s="11">
        <f t="shared" ref="K268" si="149">G268/F268*100</f>
        <v>99.99580203568415</v>
      </c>
    </row>
    <row r="269" spans="1:11" ht="55.2">
      <c r="A269" s="177"/>
      <c r="B269" s="175"/>
      <c r="C269" s="10" t="s">
        <v>28</v>
      </c>
      <c r="D269" s="11"/>
      <c r="E269" s="11">
        <v>273942.3</v>
      </c>
      <c r="F269" s="11"/>
      <c r="G269" s="11">
        <v>273930.8</v>
      </c>
      <c r="H269" s="11">
        <v>273930.8</v>
      </c>
      <c r="I269" s="11"/>
      <c r="J269" s="11">
        <f t="shared" si="147"/>
        <v>99.99580203568415</v>
      </c>
      <c r="K269" s="11"/>
    </row>
    <row r="270" spans="1:11" ht="27.6">
      <c r="A270" s="177"/>
      <c r="B270" s="175"/>
      <c r="C270" s="10" t="s">
        <v>6</v>
      </c>
      <c r="D270" s="11"/>
      <c r="E270" s="11"/>
      <c r="F270" s="11"/>
      <c r="G270" s="11"/>
      <c r="H270" s="11"/>
      <c r="I270" s="11"/>
      <c r="J270" s="11"/>
      <c r="K270" s="11"/>
    </row>
    <row r="271" spans="1:11" ht="27.6">
      <c r="A271" s="178"/>
      <c r="B271" s="175"/>
      <c r="C271" s="10" t="s">
        <v>4</v>
      </c>
      <c r="D271" s="11"/>
      <c r="E271" s="11"/>
      <c r="F271" s="11"/>
      <c r="G271" s="11"/>
      <c r="H271" s="11"/>
      <c r="I271" s="11"/>
      <c r="J271" s="11"/>
      <c r="K271" s="11"/>
    </row>
    <row r="272" spans="1:11" ht="16.8">
      <c r="A272" s="176" t="s">
        <v>123</v>
      </c>
      <c r="B272" s="175" t="s">
        <v>5</v>
      </c>
      <c r="C272" s="10" t="s">
        <v>1</v>
      </c>
      <c r="D272" s="11">
        <f>D273+D275+D277+D278</f>
        <v>84269.7</v>
      </c>
      <c r="E272" s="11">
        <f>E273+E275</f>
        <v>84269.7</v>
      </c>
      <c r="F272" s="11">
        <f t="shared" ref="F272:H272" si="150">F273+F275</f>
        <v>84269.7</v>
      </c>
      <c r="G272" s="11">
        <f t="shared" si="150"/>
        <v>84269.7</v>
      </c>
      <c r="H272" s="11">
        <f t="shared" si="150"/>
        <v>84269.7</v>
      </c>
      <c r="I272" s="11">
        <f>H272/D272*100</f>
        <v>100</v>
      </c>
      <c r="J272" s="11">
        <f>G272/E272*100</f>
        <v>100</v>
      </c>
      <c r="K272" s="11">
        <f>G272/F272*100</f>
        <v>100</v>
      </c>
    </row>
    <row r="273" spans="1:11" ht="16.8">
      <c r="A273" s="177"/>
      <c r="B273" s="175"/>
      <c r="C273" s="10" t="s">
        <v>2</v>
      </c>
      <c r="D273" s="11">
        <v>9269.7000000000007</v>
      </c>
      <c r="E273" s="11">
        <v>9269.7000000000007</v>
      </c>
      <c r="F273" s="11">
        <v>9269.7000000000007</v>
      </c>
      <c r="G273" s="11">
        <v>9269.7000000000007</v>
      </c>
      <c r="H273" s="11">
        <v>9269.7000000000007</v>
      </c>
      <c r="I273" s="11">
        <f>H273/D273*100</f>
        <v>100</v>
      </c>
      <c r="J273" s="11">
        <f t="shared" ref="J273:J276" si="151">G273/E273*100</f>
        <v>100</v>
      </c>
      <c r="K273" s="11">
        <f t="shared" ref="K273" si="152">G273/F273*100</f>
        <v>100</v>
      </c>
    </row>
    <row r="274" spans="1:11" ht="41.4">
      <c r="A274" s="177"/>
      <c r="B274" s="175"/>
      <c r="C274" s="10" t="s">
        <v>27</v>
      </c>
      <c r="D274" s="11"/>
      <c r="E274" s="11">
        <v>9269.7000000000007</v>
      </c>
      <c r="F274" s="11"/>
      <c r="G274" s="11">
        <v>9269.7000000000007</v>
      </c>
      <c r="H274" s="11">
        <v>9269.7000000000007</v>
      </c>
      <c r="I274" s="11"/>
      <c r="J274" s="11">
        <f t="shared" si="151"/>
        <v>100</v>
      </c>
      <c r="K274" s="11"/>
    </row>
    <row r="275" spans="1:11" ht="27.6">
      <c r="A275" s="177"/>
      <c r="B275" s="175"/>
      <c r="C275" s="10" t="s">
        <v>3</v>
      </c>
      <c r="D275" s="11">
        <v>75000</v>
      </c>
      <c r="E275" s="11">
        <v>75000</v>
      </c>
      <c r="F275" s="11">
        <v>75000</v>
      </c>
      <c r="G275" s="11">
        <v>75000</v>
      </c>
      <c r="H275" s="11">
        <v>75000</v>
      </c>
      <c r="I275" s="11">
        <f>H275/D275*100</f>
        <v>100</v>
      </c>
      <c r="J275" s="11">
        <f t="shared" si="151"/>
        <v>100</v>
      </c>
      <c r="K275" s="11">
        <f t="shared" ref="K275" si="153">G275/F275*100</f>
        <v>100</v>
      </c>
    </row>
    <row r="276" spans="1:11" ht="55.2">
      <c r="A276" s="177"/>
      <c r="B276" s="175"/>
      <c r="C276" s="10" t="s">
        <v>28</v>
      </c>
      <c r="D276" s="11"/>
      <c r="E276" s="11">
        <v>75000</v>
      </c>
      <c r="F276" s="11"/>
      <c r="G276" s="11">
        <v>75000</v>
      </c>
      <c r="H276" s="11">
        <v>75000</v>
      </c>
      <c r="I276" s="11"/>
      <c r="J276" s="11">
        <f t="shared" si="151"/>
        <v>100</v>
      </c>
      <c r="K276" s="11"/>
    </row>
    <row r="277" spans="1:11" ht="27.6">
      <c r="A277" s="177"/>
      <c r="B277" s="175"/>
      <c r="C277" s="10" t="s">
        <v>6</v>
      </c>
      <c r="D277" s="11"/>
      <c r="E277" s="11"/>
      <c r="F277" s="11"/>
      <c r="G277" s="11"/>
      <c r="H277" s="11"/>
      <c r="I277" s="11"/>
      <c r="J277" s="11"/>
      <c r="K277" s="11"/>
    </row>
    <row r="278" spans="1:11" ht="27.6">
      <c r="A278" s="178"/>
      <c r="B278" s="175"/>
      <c r="C278" s="10" t="s">
        <v>4</v>
      </c>
      <c r="D278" s="11"/>
      <c r="E278" s="11"/>
      <c r="F278" s="11"/>
      <c r="G278" s="11"/>
      <c r="H278" s="11"/>
      <c r="I278" s="11"/>
      <c r="J278" s="11"/>
      <c r="K278" s="11"/>
    </row>
    <row r="279" spans="1:11" ht="16.8">
      <c r="A279" s="176" t="s">
        <v>124</v>
      </c>
      <c r="B279" s="175" t="s">
        <v>5</v>
      </c>
      <c r="C279" s="10" t="s">
        <v>1</v>
      </c>
      <c r="D279" s="11">
        <f>D280+D282+D284+D285</f>
        <v>40168.5</v>
      </c>
      <c r="E279" s="11">
        <f>E280+E282</f>
        <v>40168.5</v>
      </c>
      <c r="F279" s="11">
        <f t="shared" ref="F279:H279" si="154">F280+F282</f>
        <v>40168.5</v>
      </c>
      <c r="G279" s="11">
        <f t="shared" si="154"/>
        <v>40168.5</v>
      </c>
      <c r="H279" s="11">
        <f t="shared" si="154"/>
        <v>40168.5</v>
      </c>
      <c r="I279" s="11">
        <f>H279/D279*100</f>
        <v>100</v>
      </c>
      <c r="J279" s="11">
        <f>G279/E279*100</f>
        <v>100</v>
      </c>
      <c r="K279" s="11">
        <f>G279/F279*100</f>
        <v>100</v>
      </c>
    </row>
    <row r="280" spans="1:11" ht="16.8">
      <c r="A280" s="177"/>
      <c r="B280" s="175"/>
      <c r="C280" s="10" t="s">
        <v>2</v>
      </c>
      <c r="D280" s="11">
        <v>4418.5</v>
      </c>
      <c r="E280" s="11">
        <v>4418.5</v>
      </c>
      <c r="F280" s="11">
        <v>4418.5</v>
      </c>
      <c r="G280" s="11">
        <v>4418.5</v>
      </c>
      <c r="H280" s="11">
        <v>4418.5</v>
      </c>
      <c r="I280" s="11">
        <f>H280/D280*100</f>
        <v>100</v>
      </c>
      <c r="J280" s="11">
        <f t="shared" ref="J280:J283" si="155">G280/E280*100</f>
        <v>100</v>
      </c>
      <c r="K280" s="11">
        <f t="shared" ref="K280" si="156">G280/F280*100</f>
        <v>100</v>
      </c>
    </row>
    <row r="281" spans="1:11" ht="41.4">
      <c r="A281" s="177"/>
      <c r="B281" s="175"/>
      <c r="C281" s="10" t="s">
        <v>27</v>
      </c>
      <c r="D281" s="11"/>
      <c r="E281" s="11">
        <v>4418.5</v>
      </c>
      <c r="F281" s="11"/>
      <c r="G281" s="11">
        <v>4418.5</v>
      </c>
      <c r="H281" s="11">
        <v>4418.5</v>
      </c>
      <c r="I281" s="11"/>
      <c r="J281" s="11">
        <f t="shared" si="155"/>
        <v>100</v>
      </c>
      <c r="K281" s="11"/>
    </row>
    <row r="282" spans="1:11" ht="27.6">
      <c r="A282" s="177"/>
      <c r="B282" s="175"/>
      <c r="C282" s="10" t="s">
        <v>3</v>
      </c>
      <c r="D282" s="11">
        <v>35750</v>
      </c>
      <c r="E282" s="11">
        <v>35750</v>
      </c>
      <c r="F282" s="11">
        <v>35750</v>
      </c>
      <c r="G282" s="11">
        <v>35750</v>
      </c>
      <c r="H282" s="11">
        <v>35750</v>
      </c>
      <c r="I282" s="11">
        <f>H282/D282*100</f>
        <v>100</v>
      </c>
      <c r="J282" s="11">
        <f t="shared" si="155"/>
        <v>100</v>
      </c>
      <c r="K282" s="11">
        <f t="shared" ref="K282" si="157">G282/F282*100</f>
        <v>100</v>
      </c>
    </row>
    <row r="283" spans="1:11" ht="55.2">
      <c r="A283" s="177"/>
      <c r="B283" s="175"/>
      <c r="C283" s="10" t="s">
        <v>28</v>
      </c>
      <c r="D283" s="11"/>
      <c r="E283" s="11">
        <v>35750</v>
      </c>
      <c r="F283" s="11"/>
      <c r="G283" s="11">
        <v>35750</v>
      </c>
      <c r="H283" s="11">
        <v>35750</v>
      </c>
      <c r="I283" s="11"/>
      <c r="J283" s="11">
        <f t="shared" si="155"/>
        <v>100</v>
      </c>
      <c r="K283" s="11"/>
    </row>
    <row r="284" spans="1:11" ht="27.6">
      <c r="A284" s="177"/>
      <c r="B284" s="175"/>
      <c r="C284" s="10" t="s">
        <v>6</v>
      </c>
      <c r="D284" s="11"/>
      <c r="E284" s="11"/>
      <c r="F284" s="11"/>
      <c r="G284" s="11"/>
      <c r="H284" s="11"/>
      <c r="I284" s="11"/>
      <c r="J284" s="11"/>
      <c r="K284" s="11"/>
    </row>
    <row r="285" spans="1:11" ht="27.6">
      <c r="A285" s="178"/>
      <c r="B285" s="175"/>
      <c r="C285" s="10" t="s">
        <v>4</v>
      </c>
      <c r="D285" s="11"/>
      <c r="E285" s="11"/>
      <c r="F285" s="11"/>
      <c r="G285" s="11"/>
      <c r="H285" s="11"/>
      <c r="I285" s="11"/>
      <c r="J285" s="11"/>
      <c r="K285" s="11"/>
    </row>
    <row r="286" spans="1:11" ht="16.8">
      <c r="A286" s="176" t="s">
        <v>87</v>
      </c>
      <c r="B286" s="175" t="s">
        <v>5</v>
      </c>
      <c r="C286" s="10" t="s">
        <v>1</v>
      </c>
      <c r="D286" s="11">
        <f>D287+D289+D291+D292</f>
        <v>47224.6</v>
      </c>
      <c r="E286" s="11">
        <f>E287+E289</f>
        <v>47224.6</v>
      </c>
      <c r="F286" s="11">
        <f t="shared" ref="F286:H286" si="158">F287+F289</f>
        <v>47224.6</v>
      </c>
      <c r="G286" s="11">
        <f t="shared" si="158"/>
        <v>37862.600000000006</v>
      </c>
      <c r="H286" s="11">
        <f t="shared" si="158"/>
        <v>37862.600000000006</v>
      </c>
      <c r="I286" s="11">
        <f>H286/D286*100</f>
        <v>80.175586452823339</v>
      </c>
      <c r="J286" s="11">
        <f>G286/E286*100</f>
        <v>80.175586452823339</v>
      </c>
      <c r="K286" s="11">
        <f>G286/F286*100</f>
        <v>80.175586452823339</v>
      </c>
    </row>
    <row r="287" spans="1:11" ht="16.8">
      <c r="A287" s="177"/>
      <c r="B287" s="175"/>
      <c r="C287" s="10" t="s">
        <v>2</v>
      </c>
      <c r="D287" s="11">
        <v>4.7</v>
      </c>
      <c r="E287" s="11">
        <v>4.7</v>
      </c>
      <c r="F287" s="11">
        <v>4.7</v>
      </c>
      <c r="G287" s="11">
        <v>3.8</v>
      </c>
      <c r="H287" s="11">
        <v>3.8</v>
      </c>
      <c r="I287" s="11">
        <f>H287/D287*100</f>
        <v>80.851063829787222</v>
      </c>
      <c r="J287" s="11">
        <f t="shared" ref="J287:J290" si="159">G287/E287*100</f>
        <v>80.851063829787222</v>
      </c>
      <c r="K287" s="11">
        <f t="shared" ref="K287" si="160">G287/F287*100</f>
        <v>80.851063829787222</v>
      </c>
    </row>
    <row r="288" spans="1:11" ht="41.4">
      <c r="A288" s="177"/>
      <c r="B288" s="175"/>
      <c r="C288" s="10" t="s">
        <v>27</v>
      </c>
      <c r="D288" s="11"/>
      <c r="E288" s="11">
        <v>4.7</v>
      </c>
      <c r="F288" s="11"/>
      <c r="G288" s="11">
        <v>3.8</v>
      </c>
      <c r="H288" s="11">
        <v>3.8</v>
      </c>
      <c r="I288" s="11"/>
      <c r="J288" s="11">
        <f t="shared" si="159"/>
        <v>80.851063829787222</v>
      </c>
      <c r="K288" s="11"/>
    </row>
    <row r="289" spans="1:11" ht="27.6">
      <c r="A289" s="177"/>
      <c r="B289" s="175"/>
      <c r="C289" s="10" t="s">
        <v>3</v>
      </c>
      <c r="D289" s="11">
        <v>47219.9</v>
      </c>
      <c r="E289" s="11">
        <v>47219.9</v>
      </c>
      <c r="F289" s="11">
        <v>47219.9</v>
      </c>
      <c r="G289" s="11">
        <v>37858.800000000003</v>
      </c>
      <c r="H289" s="11">
        <v>37858.800000000003</v>
      </c>
      <c r="I289" s="11">
        <f>H289/D289*100</f>
        <v>80.175519219651036</v>
      </c>
      <c r="J289" s="11">
        <f t="shared" si="159"/>
        <v>80.175519219651036</v>
      </c>
      <c r="K289" s="11">
        <f t="shared" ref="K289" si="161">G289/F289*100</f>
        <v>80.175519219651036</v>
      </c>
    </row>
    <row r="290" spans="1:11" ht="55.2">
      <c r="A290" s="177"/>
      <c r="B290" s="175"/>
      <c r="C290" s="10" t="s">
        <v>28</v>
      </c>
      <c r="D290" s="11"/>
      <c r="E290" s="11">
        <v>47219.9</v>
      </c>
      <c r="F290" s="11"/>
      <c r="G290" s="11">
        <v>37858.800000000003</v>
      </c>
      <c r="H290" s="11">
        <v>37858.800000000003</v>
      </c>
      <c r="I290" s="11"/>
      <c r="J290" s="11">
        <f t="shared" si="159"/>
        <v>80.175519219651036</v>
      </c>
      <c r="K290" s="11"/>
    </row>
    <row r="291" spans="1:11" ht="27.6">
      <c r="A291" s="177"/>
      <c r="B291" s="175"/>
      <c r="C291" s="10" t="s">
        <v>6</v>
      </c>
      <c r="D291" s="11"/>
      <c r="E291" s="11"/>
      <c r="F291" s="11"/>
      <c r="G291" s="11"/>
      <c r="H291" s="11"/>
      <c r="I291" s="11"/>
      <c r="J291" s="11"/>
      <c r="K291" s="11"/>
    </row>
    <row r="292" spans="1:11" ht="27.6">
      <c r="A292" s="178"/>
      <c r="B292" s="175"/>
      <c r="C292" s="10" t="s">
        <v>4</v>
      </c>
      <c r="D292" s="11"/>
      <c r="E292" s="11"/>
      <c r="F292" s="11"/>
      <c r="G292" s="11"/>
      <c r="H292" s="11"/>
      <c r="I292" s="11"/>
      <c r="J292" s="11"/>
      <c r="K292" s="11"/>
    </row>
    <row r="293" spans="1:11" ht="16.8">
      <c r="A293" s="176" t="s">
        <v>125</v>
      </c>
      <c r="B293" s="175" t="s">
        <v>5</v>
      </c>
      <c r="C293" s="10" t="s">
        <v>1</v>
      </c>
      <c r="D293" s="11">
        <f>D294+D296+D298+D299</f>
        <v>432921.89999999997</v>
      </c>
      <c r="E293" s="11">
        <f>E294+E296</f>
        <v>433377.2</v>
      </c>
      <c r="F293" s="11">
        <f t="shared" ref="F293:H293" si="162">F294+F296</f>
        <v>433377.2</v>
      </c>
      <c r="G293" s="11">
        <f t="shared" si="162"/>
        <v>0</v>
      </c>
      <c r="H293" s="11">
        <f t="shared" si="162"/>
        <v>0</v>
      </c>
      <c r="I293" s="11">
        <f>H293/D293*100</f>
        <v>0</v>
      </c>
      <c r="J293" s="11">
        <f>G293/E293*100</f>
        <v>0</v>
      </c>
      <c r="K293" s="11">
        <f>G293/F293*100</f>
        <v>0</v>
      </c>
    </row>
    <row r="294" spans="1:11" ht="16.8">
      <c r="A294" s="177"/>
      <c r="B294" s="175"/>
      <c r="C294" s="10" t="s">
        <v>2</v>
      </c>
      <c r="D294" s="11">
        <v>43.3</v>
      </c>
      <c r="E294" s="11">
        <v>43.3</v>
      </c>
      <c r="F294" s="11">
        <v>43.3</v>
      </c>
      <c r="G294" s="11">
        <v>0</v>
      </c>
      <c r="H294" s="11">
        <v>0</v>
      </c>
      <c r="I294" s="11">
        <f>H294/D294*100</f>
        <v>0</v>
      </c>
      <c r="J294" s="11">
        <f t="shared" ref="J294:J297" si="163">G294/E294*100</f>
        <v>0</v>
      </c>
      <c r="K294" s="11">
        <f t="shared" ref="K294" si="164">G294/F294*100</f>
        <v>0</v>
      </c>
    </row>
    <row r="295" spans="1:11" ht="41.4">
      <c r="A295" s="177"/>
      <c r="B295" s="175"/>
      <c r="C295" s="10" t="s">
        <v>27</v>
      </c>
      <c r="D295" s="11"/>
      <c r="E295" s="11">
        <v>43.3</v>
      </c>
      <c r="F295" s="11"/>
      <c r="G295" s="11"/>
      <c r="H295" s="11"/>
      <c r="I295" s="11"/>
      <c r="J295" s="11">
        <f t="shared" si="163"/>
        <v>0</v>
      </c>
      <c r="K295" s="11"/>
    </row>
    <row r="296" spans="1:11" ht="27.6">
      <c r="A296" s="177"/>
      <c r="B296" s="175"/>
      <c r="C296" s="10" t="s">
        <v>3</v>
      </c>
      <c r="D296" s="11">
        <v>432878.6</v>
      </c>
      <c r="E296" s="11">
        <v>433333.9</v>
      </c>
      <c r="F296" s="11">
        <v>433333.9</v>
      </c>
      <c r="G296" s="11">
        <v>0</v>
      </c>
      <c r="H296" s="11">
        <v>0</v>
      </c>
      <c r="I296" s="11">
        <f>H296/D296*100</f>
        <v>0</v>
      </c>
      <c r="J296" s="11">
        <f t="shared" si="163"/>
        <v>0</v>
      </c>
      <c r="K296" s="11">
        <f t="shared" ref="K296" si="165">G296/F296*100</f>
        <v>0</v>
      </c>
    </row>
    <row r="297" spans="1:11" ht="55.2">
      <c r="A297" s="177"/>
      <c r="B297" s="175"/>
      <c r="C297" s="10" t="s">
        <v>28</v>
      </c>
      <c r="D297" s="11"/>
      <c r="E297" s="11">
        <v>433333.9</v>
      </c>
      <c r="F297" s="11"/>
      <c r="G297" s="11"/>
      <c r="H297" s="11"/>
      <c r="I297" s="11"/>
      <c r="J297" s="11">
        <f t="shared" si="163"/>
        <v>0</v>
      </c>
      <c r="K297" s="11"/>
    </row>
    <row r="298" spans="1:11" ht="27.6">
      <c r="A298" s="177"/>
      <c r="B298" s="175"/>
      <c r="C298" s="10" t="s">
        <v>6</v>
      </c>
      <c r="D298" s="11"/>
      <c r="E298" s="11"/>
      <c r="F298" s="11"/>
      <c r="G298" s="11"/>
      <c r="H298" s="11"/>
      <c r="I298" s="11"/>
      <c r="J298" s="11"/>
      <c r="K298" s="11"/>
    </row>
    <row r="299" spans="1:11" ht="28.2" thickBot="1">
      <c r="A299" s="177"/>
      <c r="B299" s="176"/>
      <c r="C299" s="13" t="s">
        <v>4</v>
      </c>
      <c r="D299" s="14"/>
      <c r="E299" s="14"/>
      <c r="F299" s="14"/>
      <c r="G299" s="14"/>
      <c r="H299" s="14"/>
      <c r="I299" s="11"/>
      <c r="J299" s="11"/>
      <c r="K299" s="11"/>
    </row>
    <row r="300" spans="1:11" ht="20.399999999999999" customHeight="1" thickBot="1">
      <c r="A300" s="185" t="s">
        <v>40</v>
      </c>
      <c r="B300" s="186"/>
      <c r="C300" s="186"/>
      <c r="D300" s="186"/>
      <c r="E300" s="186"/>
      <c r="F300" s="186"/>
      <c r="G300" s="186"/>
      <c r="H300" s="186"/>
      <c r="I300" s="186"/>
      <c r="J300" s="186"/>
      <c r="K300" s="187"/>
    </row>
    <row r="301" spans="1:11" ht="25.5" customHeight="1">
      <c r="A301" s="184" t="s">
        <v>11</v>
      </c>
      <c r="B301" s="206"/>
      <c r="C301" s="10" t="s">
        <v>1</v>
      </c>
      <c r="D301" s="11">
        <f>D302+D304+D306+D307</f>
        <v>503097.7</v>
      </c>
      <c r="E301" s="11" t="s">
        <v>401</v>
      </c>
      <c r="F301" s="11" t="s">
        <v>401</v>
      </c>
      <c r="G301" s="11" t="s">
        <v>401</v>
      </c>
      <c r="H301" s="11">
        <f t="shared" ref="H301" si="166">H302+H304+H306+H307</f>
        <v>365846.5</v>
      </c>
      <c r="I301" s="11">
        <f>H301/D301*100</f>
        <v>72.718778082269111</v>
      </c>
      <c r="J301" s="11" t="s">
        <v>401</v>
      </c>
      <c r="K301" s="11" t="s">
        <v>401</v>
      </c>
    </row>
    <row r="302" spans="1:11" ht="25.5" customHeight="1">
      <c r="A302" s="179"/>
      <c r="B302" s="206"/>
      <c r="C302" s="10" t="s">
        <v>2</v>
      </c>
      <c r="D302" s="11">
        <f>D310+D317</f>
        <v>503097.7</v>
      </c>
      <c r="E302" s="11">
        <f>E310+E317</f>
        <v>503097.7</v>
      </c>
      <c r="F302" s="11">
        <f t="shared" ref="F302:G302" si="167">F310+F317</f>
        <v>502896.7</v>
      </c>
      <c r="G302" s="11">
        <f t="shared" si="167"/>
        <v>365849.5</v>
      </c>
      <c r="H302" s="11">
        <f t="shared" ref="H302" si="168">H310+H317</f>
        <v>365846.5</v>
      </c>
      <c r="I302" s="11">
        <f>H302/D302*100</f>
        <v>72.718778082269111</v>
      </c>
      <c r="J302" s="11">
        <f t="shared" ref="J302" si="169">G302/E302*100</f>
        <v>72.7193743879171</v>
      </c>
      <c r="K302" s="11">
        <f t="shared" ref="K302" si="170">G302/F302*100</f>
        <v>72.748439192382847</v>
      </c>
    </row>
    <row r="303" spans="1:11" ht="41.4">
      <c r="A303" s="179"/>
      <c r="B303" s="206"/>
      <c r="C303" s="10" t="s">
        <v>27</v>
      </c>
      <c r="D303" s="11"/>
      <c r="E303" s="11"/>
      <c r="F303" s="11"/>
      <c r="G303" s="11"/>
      <c r="H303" s="11"/>
      <c r="I303" s="11"/>
      <c r="J303" s="11"/>
      <c r="K303" s="11"/>
    </row>
    <row r="304" spans="1:11" ht="32.25" customHeight="1">
      <c r="A304" s="179"/>
      <c r="B304" s="206"/>
      <c r="C304" s="10" t="s">
        <v>3</v>
      </c>
      <c r="D304" s="11"/>
      <c r="E304" s="11"/>
      <c r="F304" s="11"/>
      <c r="G304" s="11"/>
      <c r="H304" s="11"/>
      <c r="I304" s="11"/>
      <c r="J304" s="11"/>
      <c r="K304" s="11"/>
    </row>
    <row r="305" spans="1:11" ht="55.2">
      <c r="A305" s="179"/>
      <c r="B305" s="206"/>
      <c r="C305" s="10" t="s">
        <v>28</v>
      </c>
      <c r="D305" s="11"/>
      <c r="E305" s="11"/>
      <c r="F305" s="11"/>
      <c r="G305" s="11"/>
      <c r="H305" s="11"/>
      <c r="I305" s="11"/>
      <c r="J305" s="11"/>
      <c r="K305" s="11"/>
    </row>
    <row r="306" spans="1:11" ht="32.25" customHeight="1">
      <c r="A306" s="179"/>
      <c r="B306" s="206"/>
      <c r="C306" s="10" t="s">
        <v>6</v>
      </c>
      <c r="D306" s="11"/>
      <c r="E306" s="11"/>
      <c r="F306" s="11"/>
      <c r="G306" s="11"/>
      <c r="H306" s="11"/>
      <c r="I306" s="11"/>
      <c r="J306" s="11"/>
      <c r="K306" s="11"/>
    </row>
    <row r="307" spans="1:11" ht="32.25" customHeight="1">
      <c r="A307" s="179"/>
      <c r="B307" s="206"/>
      <c r="C307" s="10" t="s">
        <v>4</v>
      </c>
      <c r="D307" s="11"/>
      <c r="E307" s="11"/>
      <c r="F307" s="11"/>
      <c r="G307" s="11"/>
      <c r="H307" s="11"/>
      <c r="I307" s="11"/>
      <c r="J307" s="11"/>
      <c r="K307" s="11"/>
    </row>
    <row r="308" spans="1:11" ht="22.5" customHeight="1">
      <c r="A308" s="179"/>
      <c r="B308" s="224" t="s">
        <v>8</v>
      </c>
      <c r="C308" s="225"/>
      <c r="D308" s="225"/>
      <c r="E308" s="225"/>
      <c r="F308" s="225"/>
      <c r="G308" s="225"/>
      <c r="H308" s="225"/>
      <c r="I308" s="225"/>
      <c r="J308" s="225"/>
      <c r="K308" s="226"/>
    </row>
    <row r="309" spans="1:11" ht="21.75" customHeight="1">
      <c r="A309" s="179"/>
      <c r="B309" s="175" t="s">
        <v>5</v>
      </c>
      <c r="C309" s="10" t="s">
        <v>1</v>
      </c>
      <c r="D309" s="11">
        <f>D310+D312+D314+D315</f>
        <v>74056.2</v>
      </c>
      <c r="E309" s="11">
        <f>E310+E312</f>
        <v>74056.2</v>
      </c>
      <c r="F309" s="11">
        <f t="shared" ref="F309" si="171">F310+F312</f>
        <v>73855.199999999997</v>
      </c>
      <c r="G309" s="11">
        <f t="shared" ref="G309" si="172">G310+G312</f>
        <v>50571.199999999997</v>
      </c>
      <c r="H309" s="11">
        <f t="shared" ref="H309" si="173">H310+H312+H314+H315</f>
        <v>50568.2</v>
      </c>
      <c r="I309" s="11">
        <f>H309/D309*100</f>
        <v>68.283546819847629</v>
      </c>
      <c r="J309" s="11">
        <f>G309/E309*100</f>
        <v>68.287597797348496</v>
      </c>
      <c r="K309" s="11">
        <f>G309/F309*100</f>
        <v>68.473445336279639</v>
      </c>
    </row>
    <row r="310" spans="1:11" ht="23.25" customHeight="1">
      <c r="A310" s="179"/>
      <c r="B310" s="175"/>
      <c r="C310" s="10" t="s">
        <v>2</v>
      </c>
      <c r="D310" s="11">
        <f>D324+D331+D338+D345+D359+D366</f>
        <v>74056.2</v>
      </c>
      <c r="E310" s="11">
        <f>E324+E331+E338+E345+E359+E366</f>
        <v>74056.2</v>
      </c>
      <c r="F310" s="11">
        <f>F324+F331+F338+F345+F359+F366</f>
        <v>73855.199999999997</v>
      </c>
      <c r="G310" s="11">
        <f>G324+G331+G338+G345+G359+G366</f>
        <v>50571.199999999997</v>
      </c>
      <c r="H310" s="11">
        <f>H324+H331+H338+H345+H359+H366</f>
        <v>50568.2</v>
      </c>
      <c r="I310" s="11">
        <f>H310/D310*100</f>
        <v>68.283546819847629</v>
      </c>
      <c r="J310" s="11">
        <f t="shared" ref="J310" si="174">G310/E310*100</f>
        <v>68.287597797348496</v>
      </c>
      <c r="K310" s="11">
        <f t="shared" ref="K310" si="175">G310/F310*100</f>
        <v>68.473445336279639</v>
      </c>
    </row>
    <row r="311" spans="1:11" ht="41.4">
      <c r="A311" s="179"/>
      <c r="B311" s="175"/>
      <c r="C311" s="10" t="s">
        <v>27</v>
      </c>
      <c r="D311" s="11"/>
      <c r="E311" s="11"/>
      <c r="F311" s="11"/>
      <c r="G311" s="11"/>
      <c r="H311" s="11"/>
      <c r="I311" s="11"/>
      <c r="J311" s="11"/>
      <c r="K311" s="11"/>
    </row>
    <row r="312" spans="1:11" ht="34.5" customHeight="1">
      <c r="A312" s="179"/>
      <c r="B312" s="175"/>
      <c r="C312" s="10" t="s">
        <v>3</v>
      </c>
      <c r="D312" s="11"/>
      <c r="E312" s="11"/>
      <c r="F312" s="11"/>
      <c r="G312" s="11"/>
      <c r="H312" s="11"/>
      <c r="I312" s="11"/>
      <c r="J312" s="11"/>
      <c r="K312" s="11"/>
    </row>
    <row r="313" spans="1:11" ht="55.2">
      <c r="A313" s="179"/>
      <c r="B313" s="175"/>
      <c r="C313" s="10" t="s">
        <v>28</v>
      </c>
      <c r="D313" s="11"/>
      <c r="E313" s="11"/>
      <c r="F313" s="11"/>
      <c r="G313" s="11"/>
      <c r="H313" s="11"/>
      <c r="I313" s="11"/>
      <c r="J313" s="11"/>
      <c r="K313" s="11"/>
    </row>
    <row r="314" spans="1:11" ht="27.6">
      <c r="A314" s="179"/>
      <c r="B314" s="175"/>
      <c r="C314" s="10" t="s">
        <v>6</v>
      </c>
      <c r="D314" s="11"/>
      <c r="E314" s="11"/>
      <c r="F314" s="11"/>
      <c r="G314" s="11"/>
      <c r="H314" s="11"/>
      <c r="I314" s="11"/>
      <c r="J314" s="11"/>
      <c r="K314" s="11"/>
    </row>
    <row r="315" spans="1:11" ht="27.6">
      <c r="A315" s="179"/>
      <c r="B315" s="175"/>
      <c r="C315" s="10" t="s">
        <v>4</v>
      </c>
      <c r="D315" s="11"/>
      <c r="E315" s="11"/>
      <c r="F315" s="11"/>
      <c r="G315" s="11"/>
      <c r="H315" s="11"/>
      <c r="I315" s="11"/>
      <c r="J315" s="11"/>
      <c r="K315" s="11"/>
    </row>
    <row r="316" spans="1:11" ht="21.75" customHeight="1">
      <c r="A316" s="179"/>
      <c r="B316" s="175" t="s">
        <v>25</v>
      </c>
      <c r="C316" s="10" t="s">
        <v>1</v>
      </c>
      <c r="D316" s="11">
        <f>D317+D319+D321+D322</f>
        <v>429041.5</v>
      </c>
      <c r="E316" s="11">
        <f t="shared" ref="E316:F316" si="176">E317+E319+E321+E322</f>
        <v>429041.5</v>
      </c>
      <c r="F316" s="11">
        <f t="shared" si="176"/>
        <v>429041.5</v>
      </c>
      <c r="G316" s="11">
        <f t="shared" ref="G316:H316" si="177">G317+G319+G321+G322</f>
        <v>315278.3</v>
      </c>
      <c r="H316" s="11">
        <f t="shared" si="177"/>
        <v>315278.3</v>
      </c>
      <c r="I316" s="11">
        <f>H316/D316*100</f>
        <v>73.484336596809399</v>
      </c>
      <c r="J316" s="11">
        <f t="shared" ref="J316:J317" si="178">G316/E316*100</f>
        <v>73.484336596809399</v>
      </c>
      <c r="K316" s="11">
        <f t="shared" ref="K316:K317" si="179">G316/F316*100</f>
        <v>73.484336596809399</v>
      </c>
    </row>
    <row r="317" spans="1:11" ht="24" customHeight="1">
      <c r="A317" s="179"/>
      <c r="B317" s="213"/>
      <c r="C317" s="10" t="s">
        <v>2</v>
      </c>
      <c r="D317" s="11">
        <f>D352+D373</f>
        <v>429041.5</v>
      </c>
      <c r="E317" s="11">
        <f>E352+E373</f>
        <v>429041.5</v>
      </c>
      <c r="F317" s="11">
        <f>F352+F373</f>
        <v>429041.5</v>
      </c>
      <c r="G317" s="11">
        <f>G352+G373</f>
        <v>315278.3</v>
      </c>
      <c r="H317" s="11">
        <f>H352+H373</f>
        <v>315278.3</v>
      </c>
      <c r="I317" s="11">
        <f>H317/D317*100</f>
        <v>73.484336596809399</v>
      </c>
      <c r="J317" s="11">
        <f t="shared" si="178"/>
        <v>73.484336596809399</v>
      </c>
      <c r="K317" s="11">
        <f t="shared" si="179"/>
        <v>73.484336596809399</v>
      </c>
    </row>
    <row r="318" spans="1:11" ht="41.4">
      <c r="A318" s="179"/>
      <c r="B318" s="213"/>
      <c r="C318" s="10" t="s">
        <v>27</v>
      </c>
      <c r="D318" s="11"/>
      <c r="E318" s="11"/>
      <c r="F318" s="11"/>
      <c r="G318" s="11"/>
      <c r="H318" s="11"/>
      <c r="I318" s="11"/>
      <c r="J318" s="11"/>
      <c r="K318" s="11"/>
    </row>
    <row r="319" spans="1:11" ht="32.25" customHeight="1">
      <c r="A319" s="179"/>
      <c r="B319" s="213"/>
      <c r="C319" s="10" t="s">
        <v>3</v>
      </c>
      <c r="D319" s="11"/>
      <c r="E319" s="11"/>
      <c r="F319" s="11"/>
      <c r="G319" s="11"/>
      <c r="H319" s="11"/>
      <c r="I319" s="11"/>
      <c r="J319" s="11"/>
      <c r="K319" s="11"/>
    </row>
    <row r="320" spans="1:11" ht="55.2">
      <c r="A320" s="179"/>
      <c r="B320" s="213"/>
      <c r="C320" s="10" t="s">
        <v>28</v>
      </c>
      <c r="D320" s="11"/>
      <c r="E320" s="11"/>
      <c r="F320" s="11"/>
      <c r="G320" s="11"/>
      <c r="H320" s="11"/>
      <c r="I320" s="11"/>
      <c r="J320" s="11"/>
      <c r="K320" s="11"/>
    </row>
    <row r="321" spans="1:11" ht="27.6">
      <c r="A321" s="179"/>
      <c r="B321" s="213"/>
      <c r="C321" s="10" t="s">
        <v>6</v>
      </c>
      <c r="D321" s="11"/>
      <c r="E321" s="11"/>
      <c r="F321" s="11"/>
      <c r="G321" s="11"/>
      <c r="H321" s="11"/>
      <c r="I321" s="11"/>
      <c r="J321" s="11"/>
      <c r="K321" s="11"/>
    </row>
    <row r="322" spans="1:11" ht="27.6">
      <c r="A322" s="180"/>
      <c r="B322" s="213"/>
      <c r="C322" s="10" t="s">
        <v>4</v>
      </c>
      <c r="D322" s="11"/>
      <c r="E322" s="11"/>
      <c r="F322" s="11"/>
      <c r="G322" s="11"/>
      <c r="H322" s="11"/>
      <c r="I322" s="11"/>
      <c r="J322" s="11"/>
      <c r="K322" s="11"/>
    </row>
    <row r="323" spans="1:11" ht="23.25" customHeight="1">
      <c r="A323" s="175" t="s">
        <v>13</v>
      </c>
      <c r="B323" s="175" t="s">
        <v>5</v>
      </c>
      <c r="C323" s="10" t="s">
        <v>1</v>
      </c>
      <c r="D323" s="11">
        <f>D324+D326+D328+D329</f>
        <v>16994.5</v>
      </c>
      <c r="E323" s="11">
        <f>E324+E326</f>
        <v>16994.5</v>
      </c>
      <c r="F323" s="11">
        <f t="shared" ref="F323" si="180">F324+F326</f>
        <v>16994.5</v>
      </c>
      <c r="G323" s="11">
        <f t="shared" ref="G323" si="181">G324+G326</f>
        <v>12303.2</v>
      </c>
      <c r="H323" s="11">
        <f t="shared" ref="H323" si="182">H324+H326+H328+H329</f>
        <v>12303.2</v>
      </c>
      <c r="I323" s="11">
        <f>H323/D323*100</f>
        <v>72.395186678042904</v>
      </c>
      <c r="J323" s="11">
        <f>G323/E323*100</f>
        <v>72.395186678042904</v>
      </c>
      <c r="K323" s="11">
        <f>G323/F323*100</f>
        <v>72.395186678042904</v>
      </c>
    </row>
    <row r="324" spans="1:11" ht="23.25" customHeight="1">
      <c r="A324" s="175"/>
      <c r="B324" s="175"/>
      <c r="C324" s="10" t="s">
        <v>2</v>
      </c>
      <c r="D324" s="11">
        <v>16994.5</v>
      </c>
      <c r="E324" s="11">
        <v>16994.5</v>
      </c>
      <c r="F324" s="11">
        <v>16994.5</v>
      </c>
      <c r="G324" s="11">
        <v>12303.2</v>
      </c>
      <c r="H324" s="11">
        <v>12303.2</v>
      </c>
      <c r="I324" s="11">
        <f>H324/D324*100</f>
        <v>72.395186678042904</v>
      </c>
      <c r="J324" s="11">
        <f t="shared" ref="J324:J359" si="183">G324/E324*100</f>
        <v>72.395186678042904</v>
      </c>
      <c r="K324" s="11">
        <f t="shared" ref="K324:K359" si="184">G324/F324*100</f>
        <v>72.395186678042904</v>
      </c>
    </row>
    <row r="325" spans="1:11" ht="41.4">
      <c r="A325" s="175"/>
      <c r="B325" s="175"/>
      <c r="C325" s="10" t="s">
        <v>27</v>
      </c>
      <c r="D325" s="11"/>
      <c r="E325" s="11"/>
      <c r="F325" s="11"/>
      <c r="G325" s="11"/>
      <c r="H325" s="11"/>
      <c r="I325" s="11"/>
      <c r="J325" s="11"/>
      <c r="K325" s="11"/>
    </row>
    <row r="326" spans="1:11" ht="27.6">
      <c r="A326" s="175"/>
      <c r="B326" s="175"/>
      <c r="C326" s="10" t="s">
        <v>3</v>
      </c>
      <c r="D326" s="11"/>
      <c r="E326" s="11"/>
      <c r="F326" s="11"/>
      <c r="G326" s="11"/>
      <c r="H326" s="11"/>
      <c r="I326" s="11"/>
      <c r="J326" s="11"/>
      <c r="K326" s="11"/>
    </row>
    <row r="327" spans="1:11" ht="55.2">
      <c r="A327" s="175"/>
      <c r="B327" s="175"/>
      <c r="C327" s="10" t="s">
        <v>28</v>
      </c>
      <c r="D327" s="11"/>
      <c r="E327" s="11"/>
      <c r="F327" s="11"/>
      <c r="G327" s="11"/>
      <c r="H327" s="11"/>
      <c r="I327" s="11"/>
      <c r="J327" s="11"/>
      <c r="K327" s="11"/>
    </row>
    <row r="328" spans="1:11" ht="27.6">
      <c r="A328" s="175"/>
      <c r="B328" s="175"/>
      <c r="C328" s="10" t="s">
        <v>6</v>
      </c>
      <c r="D328" s="11"/>
      <c r="E328" s="11"/>
      <c r="F328" s="11"/>
      <c r="G328" s="11"/>
      <c r="H328" s="11"/>
      <c r="I328" s="11"/>
      <c r="J328" s="11"/>
      <c r="K328" s="11"/>
    </row>
    <row r="329" spans="1:11" ht="27.6">
      <c r="A329" s="175"/>
      <c r="B329" s="175"/>
      <c r="C329" s="10" t="s">
        <v>4</v>
      </c>
      <c r="D329" s="11"/>
      <c r="E329" s="11"/>
      <c r="F329" s="11"/>
      <c r="G329" s="11"/>
      <c r="H329" s="11"/>
      <c r="I329" s="11"/>
      <c r="J329" s="11"/>
      <c r="K329" s="11"/>
    </row>
    <row r="330" spans="1:11" ht="23.25" customHeight="1">
      <c r="A330" s="175" t="s">
        <v>12</v>
      </c>
      <c r="B330" s="175" t="s">
        <v>5</v>
      </c>
      <c r="C330" s="10" t="s">
        <v>1</v>
      </c>
      <c r="D330" s="11">
        <f>D331+D333+D335+D336</f>
        <v>39251.699999999997</v>
      </c>
      <c r="E330" s="11">
        <f>E331+E333</f>
        <v>39251.699999999997</v>
      </c>
      <c r="F330" s="11">
        <f t="shared" ref="F330" si="185">F331+F333</f>
        <v>39060.699999999997</v>
      </c>
      <c r="G330" s="11">
        <f t="shared" ref="G330" si="186">G331+G333</f>
        <v>28491</v>
      </c>
      <c r="H330" s="11">
        <f t="shared" ref="H330" si="187">H331+H333+H335+H336</f>
        <v>28491</v>
      </c>
      <c r="I330" s="11">
        <f>H330/D330*100</f>
        <v>72.585391205985985</v>
      </c>
      <c r="J330" s="11">
        <f t="shared" si="183"/>
        <v>72.585391205985985</v>
      </c>
      <c r="K330" s="11">
        <f t="shared" si="184"/>
        <v>72.940321089995834</v>
      </c>
    </row>
    <row r="331" spans="1:11" ht="27" customHeight="1">
      <c r="A331" s="175"/>
      <c r="B331" s="175"/>
      <c r="C331" s="10" t="s">
        <v>2</v>
      </c>
      <c r="D331" s="11">
        <v>39251.699999999997</v>
      </c>
      <c r="E331" s="11">
        <v>39251.699999999997</v>
      </c>
      <c r="F331" s="11">
        <v>39060.699999999997</v>
      </c>
      <c r="G331" s="11">
        <v>28491</v>
      </c>
      <c r="H331" s="11">
        <v>28491</v>
      </c>
      <c r="I331" s="11">
        <f>H331/D331*100</f>
        <v>72.585391205985985</v>
      </c>
      <c r="J331" s="11">
        <f t="shared" si="183"/>
        <v>72.585391205985985</v>
      </c>
      <c r="K331" s="11">
        <f t="shared" si="184"/>
        <v>72.940321089995834</v>
      </c>
    </row>
    <row r="332" spans="1:11" ht="41.4">
      <c r="A332" s="175"/>
      <c r="B332" s="175"/>
      <c r="C332" s="10" t="s">
        <v>27</v>
      </c>
      <c r="D332" s="11"/>
      <c r="E332" s="11"/>
      <c r="F332" s="11"/>
      <c r="G332" s="11"/>
      <c r="H332" s="11"/>
      <c r="I332" s="11"/>
      <c r="J332" s="11"/>
      <c r="K332" s="11"/>
    </row>
    <row r="333" spans="1:11" ht="32.25" customHeight="1">
      <c r="A333" s="175"/>
      <c r="B333" s="175"/>
      <c r="C333" s="10" t="s">
        <v>3</v>
      </c>
      <c r="D333" s="11"/>
      <c r="E333" s="11"/>
      <c r="F333" s="11"/>
      <c r="G333" s="11"/>
      <c r="H333" s="11"/>
      <c r="I333" s="11"/>
      <c r="J333" s="11"/>
      <c r="K333" s="11"/>
    </row>
    <row r="334" spans="1:11" ht="55.2">
      <c r="A334" s="175"/>
      <c r="B334" s="175"/>
      <c r="C334" s="10" t="s">
        <v>28</v>
      </c>
      <c r="D334" s="11"/>
      <c r="E334" s="11"/>
      <c r="F334" s="11"/>
      <c r="G334" s="11"/>
      <c r="H334" s="11"/>
      <c r="I334" s="11"/>
      <c r="J334" s="11"/>
      <c r="K334" s="11"/>
    </row>
    <row r="335" spans="1:11" ht="32.25" customHeight="1">
      <c r="A335" s="175"/>
      <c r="B335" s="175"/>
      <c r="C335" s="10" t="s">
        <v>6</v>
      </c>
      <c r="D335" s="11"/>
      <c r="E335" s="11"/>
      <c r="F335" s="11"/>
      <c r="G335" s="11"/>
      <c r="H335" s="11"/>
      <c r="I335" s="11"/>
      <c r="J335" s="11"/>
      <c r="K335" s="11"/>
    </row>
    <row r="336" spans="1:11" ht="33" customHeight="1">
      <c r="A336" s="175"/>
      <c r="B336" s="175"/>
      <c r="C336" s="10" t="s">
        <v>4</v>
      </c>
      <c r="D336" s="11"/>
      <c r="E336" s="11"/>
      <c r="F336" s="11"/>
      <c r="G336" s="11"/>
      <c r="H336" s="11"/>
      <c r="I336" s="11"/>
      <c r="J336" s="11"/>
      <c r="K336" s="11"/>
    </row>
    <row r="337" spans="1:11" ht="23.25" customHeight="1">
      <c r="A337" s="175" t="s">
        <v>14</v>
      </c>
      <c r="B337" s="175" t="s">
        <v>5</v>
      </c>
      <c r="C337" s="10" t="s">
        <v>1</v>
      </c>
      <c r="D337" s="11">
        <f>D338+D340+D342+D343</f>
        <v>5500</v>
      </c>
      <c r="E337" s="11">
        <f>E338+E340</f>
        <v>5500</v>
      </c>
      <c r="F337" s="11">
        <f t="shared" ref="F337" si="188">F338+F340</f>
        <v>5500</v>
      </c>
      <c r="G337" s="11">
        <f t="shared" ref="G337" si="189">G338+G340</f>
        <v>27.5</v>
      </c>
      <c r="H337" s="11">
        <f t="shared" ref="H337" si="190">H338+H340+H342+H343</f>
        <v>27.5</v>
      </c>
      <c r="I337" s="11">
        <f>H337/D337*100</f>
        <v>0.5</v>
      </c>
      <c r="J337" s="11">
        <f t="shared" si="183"/>
        <v>0.5</v>
      </c>
      <c r="K337" s="11">
        <f t="shared" si="184"/>
        <v>0.5</v>
      </c>
    </row>
    <row r="338" spans="1:11" ht="24.75" customHeight="1">
      <c r="A338" s="175"/>
      <c r="B338" s="175"/>
      <c r="C338" s="10" t="s">
        <v>2</v>
      </c>
      <c r="D338" s="11">
        <v>5500</v>
      </c>
      <c r="E338" s="11">
        <v>5500</v>
      </c>
      <c r="F338" s="11">
        <v>5500</v>
      </c>
      <c r="G338" s="11">
        <v>27.5</v>
      </c>
      <c r="H338" s="11">
        <v>27.5</v>
      </c>
      <c r="I338" s="11">
        <f>H338/D338*100</f>
        <v>0.5</v>
      </c>
      <c r="J338" s="11">
        <f t="shared" si="183"/>
        <v>0.5</v>
      </c>
      <c r="K338" s="11">
        <f t="shared" si="184"/>
        <v>0.5</v>
      </c>
    </row>
    <row r="339" spans="1:11" ht="41.4">
      <c r="A339" s="175"/>
      <c r="B339" s="175"/>
      <c r="C339" s="10" t="s">
        <v>27</v>
      </c>
      <c r="D339" s="11"/>
      <c r="E339" s="11"/>
      <c r="F339" s="11"/>
      <c r="G339" s="11"/>
      <c r="H339" s="11"/>
      <c r="I339" s="11"/>
      <c r="J339" s="11"/>
      <c r="K339" s="11"/>
    </row>
    <row r="340" spans="1:11" ht="27.6">
      <c r="A340" s="175"/>
      <c r="B340" s="175"/>
      <c r="C340" s="10" t="s">
        <v>3</v>
      </c>
      <c r="D340" s="11"/>
      <c r="E340" s="11"/>
      <c r="F340" s="11"/>
      <c r="G340" s="11"/>
      <c r="H340" s="11"/>
      <c r="I340" s="11"/>
      <c r="J340" s="11"/>
      <c r="K340" s="11"/>
    </row>
    <row r="341" spans="1:11" ht="55.2">
      <c r="A341" s="175"/>
      <c r="B341" s="175"/>
      <c r="C341" s="10" t="s">
        <v>28</v>
      </c>
      <c r="D341" s="11"/>
      <c r="E341" s="11"/>
      <c r="F341" s="11"/>
      <c r="G341" s="11"/>
      <c r="H341" s="11"/>
      <c r="I341" s="11"/>
      <c r="J341" s="11"/>
      <c r="K341" s="11"/>
    </row>
    <row r="342" spans="1:11" ht="27.6">
      <c r="A342" s="175"/>
      <c r="B342" s="175"/>
      <c r="C342" s="10" t="s">
        <v>6</v>
      </c>
      <c r="D342" s="11"/>
      <c r="E342" s="11"/>
      <c r="F342" s="11"/>
      <c r="G342" s="11"/>
      <c r="H342" s="11"/>
      <c r="I342" s="11"/>
      <c r="J342" s="11"/>
      <c r="K342" s="11"/>
    </row>
    <row r="343" spans="1:11" ht="30.75" customHeight="1">
      <c r="A343" s="175"/>
      <c r="B343" s="175"/>
      <c r="C343" s="10" t="s">
        <v>4</v>
      </c>
      <c r="D343" s="11"/>
      <c r="E343" s="11"/>
      <c r="F343" s="11"/>
      <c r="G343" s="11"/>
      <c r="H343" s="11"/>
      <c r="I343" s="11"/>
      <c r="J343" s="11"/>
      <c r="K343" s="11"/>
    </row>
    <row r="344" spans="1:11" ht="22.5" customHeight="1">
      <c r="A344" s="175" t="s">
        <v>15</v>
      </c>
      <c r="B344" s="175" t="s">
        <v>5</v>
      </c>
      <c r="C344" s="10" t="s">
        <v>1</v>
      </c>
      <c r="D344" s="11">
        <f>D345+D347+D349+D350</f>
        <v>2200</v>
      </c>
      <c r="E344" s="11">
        <f>E345+E347</f>
        <v>2200</v>
      </c>
      <c r="F344" s="11">
        <f t="shared" ref="F344" si="191">F345+F347</f>
        <v>2200</v>
      </c>
      <c r="G344" s="11">
        <f t="shared" ref="G344" si="192">G345+G347</f>
        <v>0</v>
      </c>
      <c r="H344" s="11">
        <f t="shared" ref="H344" si="193">H345+H347+H349+H350</f>
        <v>0</v>
      </c>
      <c r="I344" s="11">
        <f>H344/D344*100</f>
        <v>0</v>
      </c>
      <c r="J344" s="11">
        <f t="shared" si="183"/>
        <v>0</v>
      </c>
      <c r="K344" s="11">
        <f t="shared" si="184"/>
        <v>0</v>
      </c>
    </row>
    <row r="345" spans="1:11" ht="21.75" customHeight="1">
      <c r="A345" s="175"/>
      <c r="B345" s="175"/>
      <c r="C345" s="10" t="s">
        <v>2</v>
      </c>
      <c r="D345" s="11">
        <v>2200</v>
      </c>
      <c r="E345" s="11">
        <v>2200</v>
      </c>
      <c r="F345" s="11">
        <v>2200</v>
      </c>
      <c r="G345" s="11">
        <v>0</v>
      </c>
      <c r="H345" s="11">
        <v>0</v>
      </c>
      <c r="I345" s="11">
        <f>H345/D345*100</f>
        <v>0</v>
      </c>
      <c r="J345" s="11">
        <f t="shared" si="183"/>
        <v>0</v>
      </c>
      <c r="K345" s="11">
        <f t="shared" si="184"/>
        <v>0</v>
      </c>
    </row>
    <row r="346" spans="1:11" ht="41.4">
      <c r="A346" s="175"/>
      <c r="B346" s="175"/>
      <c r="C346" s="10" t="s">
        <v>27</v>
      </c>
      <c r="D346" s="11"/>
      <c r="E346" s="11"/>
      <c r="F346" s="11"/>
      <c r="G346" s="11"/>
      <c r="H346" s="11"/>
      <c r="I346" s="11"/>
      <c r="J346" s="11"/>
      <c r="K346" s="11"/>
    </row>
    <row r="347" spans="1:11" ht="27.6">
      <c r="A347" s="175"/>
      <c r="B347" s="175"/>
      <c r="C347" s="10" t="s">
        <v>3</v>
      </c>
      <c r="D347" s="11"/>
      <c r="E347" s="11"/>
      <c r="F347" s="11"/>
      <c r="G347" s="11"/>
      <c r="H347" s="11"/>
      <c r="I347" s="11"/>
      <c r="J347" s="11"/>
      <c r="K347" s="11"/>
    </row>
    <row r="348" spans="1:11" ht="55.2">
      <c r="A348" s="175"/>
      <c r="B348" s="175"/>
      <c r="C348" s="10" t="s">
        <v>28</v>
      </c>
      <c r="D348" s="11"/>
      <c r="E348" s="11"/>
      <c r="F348" s="11"/>
      <c r="G348" s="11"/>
      <c r="H348" s="11"/>
      <c r="I348" s="11"/>
      <c r="J348" s="11"/>
      <c r="K348" s="11"/>
    </row>
    <row r="349" spans="1:11" ht="30" customHeight="1">
      <c r="A349" s="175"/>
      <c r="B349" s="175"/>
      <c r="C349" s="10" t="s">
        <v>6</v>
      </c>
      <c r="D349" s="11"/>
      <c r="E349" s="11"/>
      <c r="F349" s="11"/>
      <c r="G349" s="11"/>
      <c r="H349" s="11"/>
      <c r="I349" s="11"/>
      <c r="J349" s="11"/>
      <c r="K349" s="11"/>
    </row>
    <row r="350" spans="1:11" ht="30.75" customHeight="1">
      <c r="A350" s="175"/>
      <c r="B350" s="175"/>
      <c r="C350" s="10" t="s">
        <v>4</v>
      </c>
      <c r="D350" s="11"/>
      <c r="E350" s="11"/>
      <c r="F350" s="11"/>
      <c r="G350" s="11"/>
      <c r="H350" s="11"/>
      <c r="I350" s="11"/>
      <c r="J350" s="11"/>
      <c r="K350" s="11"/>
    </row>
    <row r="351" spans="1:11" ht="24" customHeight="1">
      <c r="A351" s="175" t="s">
        <v>16</v>
      </c>
      <c r="B351" s="175" t="s">
        <v>25</v>
      </c>
      <c r="C351" s="10" t="s">
        <v>1</v>
      </c>
      <c r="D351" s="11">
        <f>D352+D354+D356+D357</f>
        <v>423041.5</v>
      </c>
      <c r="E351" s="11">
        <f>E352+E354</f>
        <v>423041.5</v>
      </c>
      <c r="F351" s="11">
        <f t="shared" ref="F351" si="194">F352+F354</f>
        <v>423041.5</v>
      </c>
      <c r="G351" s="11">
        <f t="shared" ref="G351" si="195">G352+G354</f>
        <v>311704.7</v>
      </c>
      <c r="H351" s="11">
        <f t="shared" ref="H351" si="196">H352+H354+H356+H357</f>
        <v>311704.7</v>
      </c>
      <c r="I351" s="11">
        <f>H351/D351*100</f>
        <v>73.681825541938565</v>
      </c>
      <c r="J351" s="11">
        <f t="shared" si="183"/>
        <v>73.681825541938565</v>
      </c>
      <c r="K351" s="11">
        <f t="shared" si="184"/>
        <v>73.681825541938565</v>
      </c>
    </row>
    <row r="352" spans="1:11" ht="21.75" customHeight="1">
      <c r="A352" s="175"/>
      <c r="B352" s="213"/>
      <c r="C352" s="10" t="s">
        <v>2</v>
      </c>
      <c r="D352" s="11">
        <v>423041.5</v>
      </c>
      <c r="E352" s="11">
        <v>423041.5</v>
      </c>
      <c r="F352" s="11">
        <v>423041.5</v>
      </c>
      <c r="G352" s="11">
        <v>311704.7</v>
      </c>
      <c r="H352" s="11">
        <v>311704.7</v>
      </c>
      <c r="I352" s="11">
        <f>H352/D352*100</f>
        <v>73.681825541938565</v>
      </c>
      <c r="J352" s="11">
        <f t="shared" si="183"/>
        <v>73.681825541938565</v>
      </c>
      <c r="K352" s="11">
        <f t="shared" si="184"/>
        <v>73.681825541938565</v>
      </c>
    </row>
    <row r="353" spans="1:11" ht="41.4">
      <c r="A353" s="175"/>
      <c r="B353" s="213"/>
      <c r="C353" s="10" t="s">
        <v>27</v>
      </c>
      <c r="D353" s="11"/>
      <c r="E353" s="11"/>
      <c r="F353" s="11"/>
      <c r="G353" s="11"/>
      <c r="H353" s="11"/>
      <c r="I353" s="11"/>
      <c r="J353" s="11"/>
      <c r="K353" s="11"/>
    </row>
    <row r="354" spans="1:11" ht="34.5" customHeight="1">
      <c r="A354" s="175"/>
      <c r="B354" s="213"/>
      <c r="C354" s="10" t="s">
        <v>3</v>
      </c>
      <c r="D354" s="11"/>
      <c r="E354" s="11"/>
      <c r="F354" s="11"/>
      <c r="G354" s="11"/>
      <c r="H354" s="11"/>
      <c r="I354" s="11"/>
      <c r="J354" s="11"/>
      <c r="K354" s="11"/>
    </row>
    <row r="355" spans="1:11" ht="55.2">
      <c r="A355" s="175"/>
      <c r="B355" s="213"/>
      <c r="C355" s="10" t="s">
        <v>28</v>
      </c>
      <c r="D355" s="11"/>
      <c r="E355" s="11"/>
      <c r="F355" s="11"/>
      <c r="G355" s="11"/>
      <c r="H355" s="11"/>
      <c r="I355" s="11"/>
      <c r="J355" s="11"/>
      <c r="K355" s="11"/>
    </row>
    <row r="356" spans="1:11" ht="33" customHeight="1">
      <c r="A356" s="175"/>
      <c r="B356" s="213"/>
      <c r="C356" s="10" t="s">
        <v>6</v>
      </c>
      <c r="D356" s="11"/>
      <c r="E356" s="11"/>
      <c r="F356" s="11"/>
      <c r="G356" s="11"/>
      <c r="H356" s="11"/>
      <c r="I356" s="11"/>
      <c r="J356" s="11"/>
      <c r="K356" s="11"/>
    </row>
    <row r="357" spans="1:11" ht="31.5" customHeight="1">
      <c r="A357" s="175"/>
      <c r="B357" s="213"/>
      <c r="C357" s="10" t="s">
        <v>4</v>
      </c>
      <c r="D357" s="11"/>
      <c r="E357" s="11"/>
      <c r="F357" s="11"/>
      <c r="G357" s="11"/>
      <c r="H357" s="11"/>
      <c r="I357" s="11"/>
      <c r="J357" s="11"/>
      <c r="K357" s="11"/>
    </row>
    <row r="358" spans="1:11" ht="25.5" customHeight="1">
      <c r="A358" s="175" t="s">
        <v>17</v>
      </c>
      <c r="B358" s="175" t="s">
        <v>5</v>
      </c>
      <c r="C358" s="10" t="s">
        <v>1</v>
      </c>
      <c r="D358" s="11">
        <f>D359+D361+D363+D364</f>
        <v>10010</v>
      </c>
      <c r="E358" s="11">
        <f>E359+E361</f>
        <v>10010</v>
      </c>
      <c r="F358" s="11">
        <f t="shared" ref="F358" si="197">F359+F361</f>
        <v>10010</v>
      </c>
      <c r="G358" s="11">
        <f t="shared" ref="G358" si="198">G359+G361</f>
        <v>9659.5</v>
      </c>
      <c r="H358" s="11">
        <f t="shared" ref="H358" si="199">H359+H361+H363+H364</f>
        <v>9656.5</v>
      </c>
      <c r="I358" s="11">
        <f>H358/D358*100</f>
        <v>96.468531468531467</v>
      </c>
      <c r="J358" s="11">
        <f t="shared" si="183"/>
        <v>96.498501498501497</v>
      </c>
      <c r="K358" s="11">
        <f t="shared" si="184"/>
        <v>96.498501498501497</v>
      </c>
    </row>
    <row r="359" spans="1:11" ht="24.75" customHeight="1">
      <c r="A359" s="175"/>
      <c r="B359" s="175"/>
      <c r="C359" s="10" t="s">
        <v>2</v>
      </c>
      <c r="D359" s="11">
        <v>10010</v>
      </c>
      <c r="E359" s="11">
        <v>10010</v>
      </c>
      <c r="F359" s="11">
        <v>10010</v>
      </c>
      <c r="G359" s="11">
        <v>9659.5</v>
      </c>
      <c r="H359" s="11">
        <v>9656.5</v>
      </c>
      <c r="I359" s="11">
        <f>H359/D359*100</f>
        <v>96.468531468531467</v>
      </c>
      <c r="J359" s="11">
        <f t="shared" si="183"/>
        <v>96.498501498501497</v>
      </c>
      <c r="K359" s="11">
        <f t="shared" si="184"/>
        <v>96.498501498501497</v>
      </c>
    </row>
    <row r="360" spans="1:11" ht="41.4">
      <c r="A360" s="175"/>
      <c r="B360" s="175"/>
      <c r="C360" s="10" t="s">
        <v>27</v>
      </c>
      <c r="D360" s="11"/>
      <c r="E360" s="11"/>
      <c r="F360" s="11"/>
      <c r="G360" s="11"/>
      <c r="H360" s="11"/>
      <c r="I360" s="11"/>
      <c r="J360" s="11"/>
      <c r="K360" s="11"/>
    </row>
    <row r="361" spans="1:11" ht="29.25" customHeight="1">
      <c r="A361" s="175"/>
      <c r="B361" s="175"/>
      <c r="C361" s="10" t="s">
        <v>3</v>
      </c>
      <c r="D361" s="11"/>
      <c r="E361" s="11"/>
      <c r="F361" s="11"/>
      <c r="G361" s="11"/>
      <c r="H361" s="11"/>
      <c r="I361" s="11"/>
      <c r="J361" s="11"/>
      <c r="K361" s="11"/>
    </row>
    <row r="362" spans="1:11" ht="55.2">
      <c r="A362" s="175"/>
      <c r="B362" s="175"/>
      <c r="C362" s="10" t="s">
        <v>28</v>
      </c>
      <c r="D362" s="11"/>
      <c r="E362" s="11"/>
      <c r="F362" s="11"/>
      <c r="G362" s="11"/>
      <c r="H362" s="11"/>
      <c r="I362" s="11"/>
      <c r="J362" s="11"/>
      <c r="K362" s="11"/>
    </row>
    <row r="363" spans="1:11" ht="34.5" customHeight="1">
      <c r="A363" s="175"/>
      <c r="B363" s="175"/>
      <c r="C363" s="10" t="s">
        <v>6</v>
      </c>
      <c r="D363" s="11"/>
      <c r="E363" s="11"/>
      <c r="F363" s="11"/>
      <c r="G363" s="11"/>
      <c r="H363" s="11"/>
      <c r="I363" s="11"/>
      <c r="J363" s="11"/>
      <c r="K363" s="11"/>
    </row>
    <row r="364" spans="1:11" ht="34.5" customHeight="1">
      <c r="A364" s="175"/>
      <c r="B364" s="175"/>
      <c r="C364" s="10" t="s">
        <v>4</v>
      </c>
      <c r="D364" s="11"/>
      <c r="E364" s="11"/>
      <c r="F364" s="11"/>
      <c r="G364" s="11"/>
      <c r="H364" s="11"/>
      <c r="I364" s="11"/>
      <c r="J364" s="11"/>
      <c r="K364" s="11"/>
    </row>
    <row r="365" spans="1:11" ht="34.5" customHeight="1">
      <c r="A365" s="176" t="s">
        <v>88</v>
      </c>
      <c r="B365" s="175" t="s">
        <v>5</v>
      </c>
      <c r="C365" s="10" t="s">
        <v>1</v>
      </c>
      <c r="D365" s="11">
        <f>D366+D368+D370+D371</f>
        <v>100</v>
      </c>
      <c r="E365" s="11">
        <f>E366+E368</f>
        <v>100</v>
      </c>
      <c r="F365" s="11">
        <f t="shared" ref="F365:G365" si="200">F366+F368</f>
        <v>90</v>
      </c>
      <c r="G365" s="11">
        <f t="shared" si="200"/>
        <v>90</v>
      </c>
      <c r="H365" s="11">
        <f t="shared" ref="H365" si="201">H366+H368+H370+H371</f>
        <v>90</v>
      </c>
      <c r="I365" s="11">
        <f>H365/D365*100</f>
        <v>90</v>
      </c>
      <c r="J365" s="11">
        <f t="shared" ref="J365:J366" si="202">G365/E365*100</f>
        <v>90</v>
      </c>
      <c r="K365" s="11">
        <f t="shared" ref="K365:K366" si="203">G365/F365*100</f>
        <v>100</v>
      </c>
    </row>
    <row r="366" spans="1:11" ht="22.8" customHeight="1">
      <c r="A366" s="177"/>
      <c r="B366" s="175"/>
      <c r="C366" s="10" t="s">
        <v>2</v>
      </c>
      <c r="D366" s="11">
        <v>100</v>
      </c>
      <c r="E366" s="11">
        <v>100</v>
      </c>
      <c r="F366" s="11">
        <v>90</v>
      </c>
      <c r="G366" s="11">
        <v>90</v>
      </c>
      <c r="H366" s="11">
        <v>90</v>
      </c>
      <c r="I366" s="11">
        <f>H366/D366*100</f>
        <v>90</v>
      </c>
      <c r="J366" s="11">
        <f t="shared" si="202"/>
        <v>90</v>
      </c>
      <c r="K366" s="11">
        <f t="shared" si="203"/>
        <v>100</v>
      </c>
    </row>
    <row r="367" spans="1:11" ht="15" customHeight="1">
      <c r="A367" s="177"/>
      <c r="B367" s="175"/>
      <c r="C367" s="10" t="s">
        <v>27</v>
      </c>
      <c r="D367" s="21"/>
      <c r="E367" s="22"/>
      <c r="F367" s="22"/>
      <c r="G367" s="22"/>
      <c r="H367" s="22"/>
      <c r="I367" s="22"/>
      <c r="J367" s="22"/>
      <c r="K367" s="22"/>
    </row>
    <row r="368" spans="1:11" ht="27.6">
      <c r="A368" s="177"/>
      <c r="B368" s="175"/>
      <c r="C368" s="10" t="s">
        <v>3</v>
      </c>
      <c r="D368" s="21"/>
      <c r="E368" s="22"/>
      <c r="F368" s="22"/>
      <c r="G368" s="22"/>
      <c r="H368" s="22"/>
      <c r="I368" s="22"/>
      <c r="J368" s="22"/>
      <c r="K368" s="22"/>
    </row>
    <row r="369" spans="1:11" ht="55.2">
      <c r="A369" s="177"/>
      <c r="B369" s="175"/>
      <c r="C369" s="10" t="s">
        <v>28</v>
      </c>
      <c r="D369" s="21"/>
      <c r="E369" s="22"/>
      <c r="F369" s="22"/>
      <c r="G369" s="22"/>
      <c r="H369" s="22"/>
      <c r="I369" s="22"/>
      <c r="J369" s="22"/>
      <c r="K369" s="22"/>
    </row>
    <row r="370" spans="1:11" ht="27.6">
      <c r="A370" s="177"/>
      <c r="B370" s="175"/>
      <c r="C370" s="10" t="s">
        <v>6</v>
      </c>
      <c r="D370" s="21"/>
      <c r="E370" s="22"/>
      <c r="F370" s="22"/>
      <c r="G370" s="22"/>
      <c r="H370" s="22"/>
      <c r="I370" s="22"/>
      <c r="J370" s="22"/>
      <c r="K370" s="22"/>
    </row>
    <row r="371" spans="1:11" ht="27.6">
      <c r="A371" s="178"/>
      <c r="B371" s="175"/>
      <c r="C371" s="10" t="s">
        <v>4</v>
      </c>
      <c r="D371" s="23"/>
      <c r="E371" s="22"/>
      <c r="F371" s="22"/>
      <c r="G371" s="22"/>
      <c r="H371" s="22"/>
      <c r="I371" s="22"/>
      <c r="J371" s="22"/>
      <c r="K371" s="22"/>
    </row>
    <row r="372" spans="1:11" ht="16.8">
      <c r="A372" s="176" t="s">
        <v>126</v>
      </c>
      <c r="B372" s="175" t="s">
        <v>9</v>
      </c>
      <c r="C372" s="10" t="s">
        <v>1</v>
      </c>
      <c r="D372" s="11">
        <f>D373+D375+D377+D378</f>
        <v>6000</v>
      </c>
      <c r="E372" s="11">
        <f>E373+E375</f>
        <v>6000</v>
      </c>
      <c r="F372" s="11">
        <f t="shared" ref="F372:G372" si="204">F373+F375</f>
        <v>6000</v>
      </c>
      <c r="G372" s="11">
        <f t="shared" si="204"/>
        <v>3573.6000000000004</v>
      </c>
      <c r="H372" s="11">
        <f t="shared" ref="H372" si="205">H373+H375+H377+H378</f>
        <v>3573.6000000000004</v>
      </c>
      <c r="I372" s="11">
        <f>H372/D372*100</f>
        <v>59.56</v>
      </c>
      <c r="J372" s="11">
        <f t="shared" ref="J372:J373" si="206">G372/E372*100</f>
        <v>59.56</v>
      </c>
      <c r="K372" s="11">
        <f t="shared" ref="K372:K373" si="207">G372/F372*100</f>
        <v>59.56</v>
      </c>
    </row>
    <row r="373" spans="1:11" ht="16.8">
      <c r="A373" s="177"/>
      <c r="B373" s="175"/>
      <c r="C373" s="10" t="s">
        <v>2</v>
      </c>
      <c r="D373" s="11">
        <f>D380+D387</f>
        <v>6000</v>
      </c>
      <c r="E373" s="11">
        <f>E380+E387</f>
        <v>6000</v>
      </c>
      <c r="F373" s="11">
        <f t="shared" ref="F373" si="208">F380+F387</f>
        <v>6000</v>
      </c>
      <c r="G373" s="11">
        <f>G380+G387</f>
        <v>3573.6000000000004</v>
      </c>
      <c r="H373" s="11">
        <f>H380+H387</f>
        <v>3573.6000000000004</v>
      </c>
      <c r="I373" s="11">
        <f>H373/D373*100</f>
        <v>59.56</v>
      </c>
      <c r="J373" s="11">
        <f t="shared" si="206"/>
        <v>59.56</v>
      </c>
      <c r="K373" s="11">
        <f t="shared" si="207"/>
        <v>59.56</v>
      </c>
    </row>
    <row r="374" spans="1:11" ht="41.4">
      <c r="A374" s="177"/>
      <c r="B374" s="175"/>
      <c r="C374" s="10" t="s">
        <v>27</v>
      </c>
      <c r="D374" s="21"/>
      <c r="E374" s="22"/>
      <c r="F374" s="22"/>
      <c r="G374" s="22"/>
      <c r="H374" s="22"/>
      <c r="I374" s="11"/>
      <c r="J374" s="22"/>
      <c r="K374" s="22"/>
    </row>
    <row r="375" spans="1:11" ht="27.6">
      <c r="A375" s="177"/>
      <c r="B375" s="175"/>
      <c r="C375" s="10" t="s">
        <v>3</v>
      </c>
      <c r="D375" s="11"/>
      <c r="E375" s="11"/>
      <c r="F375" s="11"/>
      <c r="G375" s="11"/>
      <c r="H375" s="11"/>
      <c r="I375" s="11"/>
      <c r="J375" s="22"/>
      <c r="K375" s="22"/>
    </row>
    <row r="376" spans="1:11" ht="55.2">
      <c r="A376" s="177"/>
      <c r="B376" s="175"/>
      <c r="C376" s="10" t="s">
        <v>28</v>
      </c>
      <c r="D376" s="21"/>
      <c r="E376" s="22"/>
      <c r="F376" s="22"/>
      <c r="G376" s="22"/>
      <c r="H376" s="22"/>
      <c r="I376" s="22"/>
      <c r="J376" s="22"/>
      <c r="K376" s="22"/>
    </row>
    <row r="377" spans="1:11" ht="27.6">
      <c r="A377" s="177"/>
      <c r="B377" s="175"/>
      <c r="C377" s="10" t="s">
        <v>6</v>
      </c>
      <c r="D377" s="21"/>
      <c r="E377" s="22"/>
      <c r="F377" s="22"/>
      <c r="G377" s="22"/>
      <c r="H377" s="22"/>
      <c r="I377" s="22"/>
      <c r="J377" s="22"/>
      <c r="K377" s="22"/>
    </row>
    <row r="378" spans="1:11" ht="27.6">
      <c r="A378" s="178"/>
      <c r="B378" s="175"/>
      <c r="C378" s="10" t="s">
        <v>4</v>
      </c>
      <c r="D378" s="11"/>
      <c r="E378" s="22"/>
      <c r="F378" s="22"/>
      <c r="G378" s="22"/>
      <c r="H378" s="22"/>
      <c r="I378" s="22"/>
      <c r="J378" s="22"/>
      <c r="K378" s="22"/>
    </row>
    <row r="379" spans="1:11" ht="16.8">
      <c r="A379" s="176" t="s">
        <v>127</v>
      </c>
      <c r="B379" s="175" t="s">
        <v>9</v>
      </c>
      <c r="C379" s="10" t="s">
        <v>1</v>
      </c>
      <c r="D379" s="11">
        <f>D380+D382+D384+D385</f>
        <v>5000</v>
      </c>
      <c r="E379" s="11">
        <f>E380+E382</f>
        <v>5000</v>
      </c>
      <c r="F379" s="11">
        <f t="shared" ref="F379:G379" si="209">F380+F382</f>
        <v>5000</v>
      </c>
      <c r="G379" s="11">
        <f t="shared" si="209"/>
        <v>2866.9</v>
      </c>
      <c r="H379" s="11">
        <f t="shared" ref="H379" si="210">H380+H382+H384+H385</f>
        <v>2866.9</v>
      </c>
      <c r="I379" s="11">
        <f>H379/D379*100</f>
        <v>57.338000000000001</v>
      </c>
      <c r="J379" s="11">
        <f t="shared" ref="J379:J380" si="211">G379/E379*100</f>
        <v>57.338000000000001</v>
      </c>
      <c r="K379" s="11">
        <f t="shared" ref="K379:K380" si="212">G379/F379*100</f>
        <v>57.338000000000001</v>
      </c>
    </row>
    <row r="380" spans="1:11" ht="16.8">
      <c r="A380" s="177"/>
      <c r="B380" s="175"/>
      <c r="C380" s="10" t="s">
        <v>2</v>
      </c>
      <c r="D380" s="11">
        <v>5000</v>
      </c>
      <c r="E380" s="11">
        <v>5000</v>
      </c>
      <c r="F380" s="11">
        <v>5000</v>
      </c>
      <c r="G380" s="11">
        <v>2866.9</v>
      </c>
      <c r="H380" s="11">
        <v>2866.9</v>
      </c>
      <c r="I380" s="11">
        <f>H380/D380*100</f>
        <v>57.338000000000001</v>
      </c>
      <c r="J380" s="11">
        <f t="shared" si="211"/>
        <v>57.338000000000001</v>
      </c>
      <c r="K380" s="11">
        <f t="shared" si="212"/>
        <v>57.338000000000001</v>
      </c>
    </row>
    <row r="381" spans="1:11" ht="41.4">
      <c r="A381" s="177"/>
      <c r="B381" s="175"/>
      <c r="C381" s="10" t="s">
        <v>27</v>
      </c>
      <c r="D381" s="21"/>
      <c r="E381" s="22"/>
      <c r="F381" s="22"/>
      <c r="G381" s="22"/>
      <c r="H381" s="22"/>
      <c r="I381" s="22"/>
      <c r="J381" s="22"/>
      <c r="K381" s="22"/>
    </row>
    <row r="382" spans="1:11" ht="27.6">
      <c r="A382" s="177"/>
      <c r="B382" s="175"/>
      <c r="C382" s="10" t="s">
        <v>3</v>
      </c>
      <c r="D382" s="21"/>
      <c r="E382" s="22"/>
      <c r="F382" s="22"/>
      <c r="G382" s="22"/>
      <c r="H382" s="22"/>
      <c r="I382" s="22"/>
      <c r="J382" s="22"/>
      <c r="K382" s="22"/>
    </row>
    <row r="383" spans="1:11" ht="55.2">
      <c r="A383" s="177"/>
      <c r="B383" s="175"/>
      <c r="C383" s="10" t="s">
        <v>28</v>
      </c>
      <c r="D383" s="21"/>
      <c r="E383" s="22"/>
      <c r="F383" s="22"/>
      <c r="G383" s="22"/>
      <c r="H383" s="22"/>
      <c r="I383" s="22"/>
      <c r="J383" s="22"/>
      <c r="K383" s="22"/>
    </row>
    <row r="384" spans="1:11" ht="27.6">
      <c r="A384" s="177"/>
      <c r="B384" s="175"/>
      <c r="C384" s="10" t="s">
        <v>6</v>
      </c>
      <c r="D384" s="21"/>
      <c r="E384" s="22"/>
      <c r="F384" s="22"/>
      <c r="G384" s="22"/>
      <c r="H384" s="22"/>
      <c r="I384" s="22"/>
      <c r="J384" s="22"/>
      <c r="K384" s="22"/>
    </row>
    <row r="385" spans="1:11" ht="27.6">
      <c r="A385" s="178"/>
      <c r="B385" s="175"/>
      <c r="C385" s="10" t="s">
        <v>4</v>
      </c>
      <c r="D385" s="21"/>
      <c r="E385" s="22"/>
      <c r="F385" s="22"/>
      <c r="G385" s="22"/>
      <c r="H385" s="22"/>
      <c r="I385" s="22"/>
      <c r="J385" s="22"/>
      <c r="K385" s="22"/>
    </row>
    <row r="386" spans="1:11" ht="16.8" customHeight="1">
      <c r="A386" s="176" t="s">
        <v>128</v>
      </c>
      <c r="B386" s="175" t="s">
        <v>9</v>
      </c>
      <c r="C386" s="10" t="s">
        <v>1</v>
      </c>
      <c r="D386" s="11">
        <f>D387+D389+D391+D392</f>
        <v>1000</v>
      </c>
      <c r="E386" s="11">
        <f>E387+E389</f>
        <v>1000</v>
      </c>
      <c r="F386" s="11">
        <f t="shared" ref="F386:G386" si="213">F387+F389</f>
        <v>1000</v>
      </c>
      <c r="G386" s="11">
        <f t="shared" si="213"/>
        <v>706.7</v>
      </c>
      <c r="H386" s="11">
        <f t="shared" ref="H386" si="214">H387+H389+H391+H392</f>
        <v>706.7</v>
      </c>
      <c r="I386" s="11">
        <f>H386/D386*100</f>
        <v>70.67</v>
      </c>
      <c r="J386" s="11">
        <f t="shared" ref="J386:J387" si="215">G386/E386*100</f>
        <v>70.67</v>
      </c>
      <c r="K386" s="11">
        <f t="shared" ref="K386:K387" si="216">G386/F386*100</f>
        <v>70.67</v>
      </c>
    </row>
    <row r="387" spans="1:11" ht="16.8">
      <c r="A387" s="177"/>
      <c r="B387" s="175"/>
      <c r="C387" s="10" t="s">
        <v>2</v>
      </c>
      <c r="D387" s="11">
        <v>1000</v>
      </c>
      <c r="E387" s="11">
        <v>1000</v>
      </c>
      <c r="F387" s="11">
        <v>1000</v>
      </c>
      <c r="G387" s="11">
        <v>706.7</v>
      </c>
      <c r="H387" s="11">
        <v>706.7</v>
      </c>
      <c r="I387" s="11">
        <f>H387/D387*100</f>
        <v>70.67</v>
      </c>
      <c r="J387" s="11">
        <f t="shared" si="215"/>
        <v>70.67</v>
      </c>
      <c r="K387" s="11">
        <f t="shared" si="216"/>
        <v>70.67</v>
      </c>
    </row>
    <row r="388" spans="1:11" ht="41.4">
      <c r="A388" s="177"/>
      <c r="B388" s="175"/>
      <c r="C388" s="10" t="s">
        <v>27</v>
      </c>
      <c r="D388" s="21"/>
      <c r="E388" s="22"/>
      <c r="F388" s="22"/>
      <c r="G388" s="22"/>
      <c r="H388" s="22"/>
      <c r="I388" s="22"/>
      <c r="J388" s="22"/>
      <c r="K388" s="22"/>
    </row>
    <row r="389" spans="1:11" ht="27.6">
      <c r="A389" s="177"/>
      <c r="B389" s="175"/>
      <c r="C389" s="10" t="s">
        <v>3</v>
      </c>
      <c r="D389" s="21"/>
      <c r="E389" s="22"/>
      <c r="F389" s="22"/>
      <c r="G389" s="22"/>
      <c r="H389" s="22"/>
      <c r="I389" s="22"/>
      <c r="J389" s="22"/>
      <c r="K389" s="22"/>
    </row>
    <row r="390" spans="1:11" ht="55.2">
      <c r="A390" s="177"/>
      <c r="B390" s="175"/>
      <c r="C390" s="10" t="s">
        <v>28</v>
      </c>
      <c r="D390" s="21"/>
      <c r="E390" s="22"/>
      <c r="F390" s="22"/>
      <c r="G390" s="22"/>
      <c r="H390" s="22"/>
      <c r="I390" s="22"/>
      <c r="J390" s="22"/>
      <c r="K390" s="22"/>
    </row>
    <row r="391" spans="1:11" ht="27.6">
      <c r="A391" s="177"/>
      <c r="B391" s="175"/>
      <c r="C391" s="10" t="s">
        <v>6</v>
      </c>
      <c r="D391" s="21"/>
      <c r="E391" s="22"/>
      <c r="F391" s="22"/>
      <c r="G391" s="22"/>
      <c r="H391" s="22"/>
      <c r="I391" s="22"/>
      <c r="J391" s="22"/>
      <c r="K391" s="22"/>
    </row>
    <row r="392" spans="1:11" ht="27.6">
      <c r="A392" s="178"/>
      <c r="B392" s="175"/>
      <c r="C392" s="10" t="s">
        <v>4</v>
      </c>
      <c r="D392" s="21"/>
      <c r="E392" s="22"/>
      <c r="F392" s="22"/>
      <c r="G392" s="22"/>
      <c r="H392" s="22"/>
      <c r="I392" s="22"/>
      <c r="J392" s="22"/>
      <c r="K392" s="22"/>
    </row>
    <row r="393" spans="1:11" ht="16.8" customHeight="1">
      <c r="A393" s="184" t="s">
        <v>129</v>
      </c>
      <c r="B393" s="175" t="s">
        <v>5</v>
      </c>
      <c r="C393" s="10" t="s">
        <v>1</v>
      </c>
      <c r="D393" s="11">
        <f>D394+D396+D398+D399</f>
        <v>1450993.7</v>
      </c>
      <c r="E393" s="11" t="s">
        <v>401</v>
      </c>
      <c r="F393" s="11" t="s">
        <v>401</v>
      </c>
      <c r="G393" s="11" t="s">
        <v>401</v>
      </c>
      <c r="H393" s="11">
        <f t="shared" ref="H393" si="217">H394+H396+H398+H399</f>
        <v>419462.9</v>
      </c>
      <c r="I393" s="11">
        <f>H393/D393*100</f>
        <v>28.908664455262628</v>
      </c>
      <c r="J393" s="11" t="s">
        <v>401</v>
      </c>
      <c r="K393" s="11" t="s">
        <v>401</v>
      </c>
    </row>
    <row r="394" spans="1:11" ht="16.8">
      <c r="A394" s="179"/>
      <c r="B394" s="175"/>
      <c r="C394" s="10" t="s">
        <v>2</v>
      </c>
      <c r="D394" s="11">
        <f t="shared" ref="D394:H397" si="218">D410+D425+D432</f>
        <v>122749.70000000001</v>
      </c>
      <c r="E394" s="11">
        <f t="shared" si="218"/>
        <v>122749.70000000001</v>
      </c>
      <c r="F394" s="11">
        <f t="shared" si="218"/>
        <v>122749.70000000001</v>
      </c>
      <c r="G394" s="11">
        <f t="shared" si="218"/>
        <v>39279</v>
      </c>
      <c r="H394" s="11">
        <f t="shared" si="218"/>
        <v>39279</v>
      </c>
      <c r="I394" s="11">
        <f>H394/D394*100</f>
        <v>31.999263541988288</v>
      </c>
      <c r="J394" s="11">
        <f t="shared" ref="J394:J397" si="219">G394/E394*100</f>
        <v>31.999263541988288</v>
      </c>
      <c r="K394" s="11">
        <f t="shared" ref="K394" si="220">G394/F394*100</f>
        <v>31.999263541988288</v>
      </c>
    </row>
    <row r="395" spans="1:11" ht="41.4">
      <c r="A395" s="179"/>
      <c r="B395" s="175"/>
      <c r="C395" s="10" t="s">
        <v>27</v>
      </c>
      <c r="D395" s="11">
        <f t="shared" si="218"/>
        <v>0</v>
      </c>
      <c r="E395" s="11">
        <f t="shared" si="218"/>
        <v>122749.70000000001</v>
      </c>
      <c r="F395" s="11">
        <f t="shared" si="218"/>
        <v>0</v>
      </c>
      <c r="G395" s="11">
        <f t="shared" si="218"/>
        <v>39279</v>
      </c>
      <c r="H395" s="11">
        <f t="shared" si="218"/>
        <v>39279</v>
      </c>
      <c r="I395" s="11"/>
      <c r="J395" s="11">
        <f t="shared" si="219"/>
        <v>31.999263541988288</v>
      </c>
      <c r="K395" s="11"/>
    </row>
    <row r="396" spans="1:11" ht="27.6">
      <c r="A396" s="179"/>
      <c r="B396" s="175"/>
      <c r="C396" s="10" t="s">
        <v>3</v>
      </c>
      <c r="D396" s="11">
        <f t="shared" si="218"/>
        <v>1328244</v>
      </c>
      <c r="E396" s="11">
        <f t="shared" si="218"/>
        <v>1328244</v>
      </c>
      <c r="F396" s="11">
        <f t="shared" si="218"/>
        <v>1328244</v>
      </c>
      <c r="G396" s="11">
        <f t="shared" si="218"/>
        <v>380183.9</v>
      </c>
      <c r="H396" s="11">
        <f t="shared" si="218"/>
        <v>380183.9</v>
      </c>
      <c r="I396" s="11">
        <f>H396/D396*100</f>
        <v>28.623046669136095</v>
      </c>
      <c r="J396" s="11">
        <f t="shared" si="219"/>
        <v>28.623046669136095</v>
      </c>
      <c r="K396" s="11">
        <f t="shared" ref="K396" si="221">G396/F396*100</f>
        <v>28.623046669136095</v>
      </c>
    </row>
    <row r="397" spans="1:11" ht="55.2">
      <c r="A397" s="179"/>
      <c r="B397" s="175"/>
      <c r="C397" s="10" t="s">
        <v>28</v>
      </c>
      <c r="D397" s="11">
        <f t="shared" si="218"/>
        <v>0</v>
      </c>
      <c r="E397" s="11">
        <f t="shared" si="218"/>
        <v>1328244</v>
      </c>
      <c r="F397" s="11">
        <f t="shared" si="218"/>
        <v>0</v>
      </c>
      <c r="G397" s="11">
        <f t="shared" si="218"/>
        <v>380183.9</v>
      </c>
      <c r="H397" s="11">
        <f t="shared" si="218"/>
        <v>380183.9</v>
      </c>
      <c r="I397" s="11"/>
      <c r="J397" s="11">
        <f t="shared" si="219"/>
        <v>28.623046669136095</v>
      </c>
      <c r="K397" s="11"/>
    </row>
    <row r="398" spans="1:11" ht="27.6">
      <c r="A398" s="179"/>
      <c r="B398" s="175"/>
      <c r="C398" s="10" t="s">
        <v>6</v>
      </c>
      <c r="D398" s="21"/>
      <c r="E398" s="22"/>
      <c r="F398" s="22"/>
      <c r="G398" s="22"/>
      <c r="H398" s="22"/>
      <c r="I398" s="11"/>
      <c r="J398" s="11"/>
      <c r="K398" s="11"/>
    </row>
    <row r="399" spans="1:11" ht="27.6">
      <c r="A399" s="179"/>
      <c r="B399" s="175"/>
      <c r="C399" s="10" t="s">
        <v>4</v>
      </c>
      <c r="D399" s="11">
        <f>D415+D430+D437</f>
        <v>0</v>
      </c>
      <c r="E399" s="11">
        <f>E415+E430+E437</f>
        <v>0</v>
      </c>
      <c r="F399" s="11">
        <f>F415+F430+F437</f>
        <v>0</v>
      </c>
      <c r="G399" s="11">
        <f>G415+G430+G437</f>
        <v>0</v>
      </c>
      <c r="H399" s="11">
        <f>H415+H430+H437</f>
        <v>0</v>
      </c>
      <c r="I399" s="11"/>
      <c r="J399" s="11"/>
      <c r="K399" s="11"/>
    </row>
    <row r="400" spans="1:11" ht="16.8">
      <c r="A400" s="179"/>
      <c r="B400" s="181" t="s">
        <v>7</v>
      </c>
      <c r="C400" s="182"/>
      <c r="D400" s="182"/>
      <c r="E400" s="182"/>
      <c r="F400" s="182"/>
      <c r="G400" s="182"/>
      <c r="H400" s="182"/>
      <c r="I400" s="182"/>
      <c r="J400" s="182"/>
      <c r="K400" s="183"/>
    </row>
    <row r="401" spans="1:11" ht="16.8" customHeight="1">
      <c r="A401" s="179"/>
      <c r="B401" s="176" t="s">
        <v>5</v>
      </c>
      <c r="C401" s="10" t="s">
        <v>1</v>
      </c>
      <c r="D401" s="11">
        <f>D402+D404+D406+D407</f>
        <v>409551.4</v>
      </c>
      <c r="E401" s="11">
        <f>E402+E404</f>
        <v>409551.4</v>
      </c>
      <c r="F401" s="11">
        <f t="shared" ref="F401:G401" si="222">F402+F404</f>
        <v>409551.4</v>
      </c>
      <c r="G401" s="11">
        <f t="shared" si="222"/>
        <v>76243.799999999988</v>
      </c>
      <c r="H401" s="11">
        <f t="shared" ref="H401" si="223">H402+H404+H406+H407</f>
        <v>76243.799999999988</v>
      </c>
      <c r="I401" s="11">
        <f>H401/D401*100</f>
        <v>18.616417865987025</v>
      </c>
      <c r="J401" s="11">
        <f>G401/E401*100</f>
        <v>18.616417865987025</v>
      </c>
      <c r="K401" s="11">
        <f>G401/F401*100</f>
        <v>18.616417865987025</v>
      </c>
    </row>
    <row r="402" spans="1:11" ht="16.8">
      <c r="A402" s="179"/>
      <c r="B402" s="177"/>
      <c r="C402" s="10" t="s">
        <v>2</v>
      </c>
      <c r="D402" s="11">
        <f t="shared" ref="D402:H405" si="224">D410</f>
        <v>8191</v>
      </c>
      <c r="E402" s="11">
        <f t="shared" si="224"/>
        <v>8191</v>
      </c>
      <c r="F402" s="11">
        <f t="shared" si="224"/>
        <v>8191</v>
      </c>
      <c r="G402" s="11">
        <f t="shared" si="224"/>
        <v>1524.9</v>
      </c>
      <c r="H402" s="11">
        <f t="shared" si="224"/>
        <v>1524.9</v>
      </c>
      <c r="I402" s="11">
        <f>H402/D402*100</f>
        <v>18.616774508607008</v>
      </c>
      <c r="J402" s="11">
        <f t="shared" ref="J402:J405" si="225">G402/E402*100</f>
        <v>18.616774508607008</v>
      </c>
      <c r="K402" s="11">
        <f t="shared" ref="K402" si="226">G402/F402*100</f>
        <v>18.616774508607008</v>
      </c>
    </row>
    <row r="403" spans="1:11" ht="41.4">
      <c r="A403" s="179"/>
      <c r="B403" s="177"/>
      <c r="C403" s="10" t="s">
        <v>27</v>
      </c>
      <c r="D403" s="11">
        <f t="shared" si="224"/>
        <v>0</v>
      </c>
      <c r="E403" s="11">
        <f t="shared" si="224"/>
        <v>8191</v>
      </c>
      <c r="F403" s="11">
        <f t="shared" si="224"/>
        <v>0</v>
      </c>
      <c r="G403" s="11">
        <f t="shared" si="224"/>
        <v>1524.9</v>
      </c>
      <c r="H403" s="11">
        <f t="shared" si="224"/>
        <v>1524.9</v>
      </c>
      <c r="I403" s="11"/>
      <c r="J403" s="11">
        <f t="shared" si="225"/>
        <v>18.616774508607008</v>
      </c>
      <c r="K403" s="11"/>
    </row>
    <row r="404" spans="1:11" ht="27.6">
      <c r="A404" s="179"/>
      <c r="B404" s="177"/>
      <c r="C404" s="10" t="s">
        <v>3</v>
      </c>
      <c r="D404" s="11">
        <f t="shared" si="224"/>
        <v>401360.4</v>
      </c>
      <c r="E404" s="11">
        <f t="shared" si="224"/>
        <v>401360.4</v>
      </c>
      <c r="F404" s="11">
        <f t="shared" si="224"/>
        <v>401360.4</v>
      </c>
      <c r="G404" s="11">
        <f t="shared" si="224"/>
        <v>74718.899999999994</v>
      </c>
      <c r="H404" s="11">
        <f t="shared" si="224"/>
        <v>74718.899999999994</v>
      </c>
      <c r="I404" s="11">
        <f>H404/D404*100</f>
        <v>18.616410587591599</v>
      </c>
      <c r="J404" s="11">
        <f t="shared" si="225"/>
        <v>18.616410587591599</v>
      </c>
      <c r="K404" s="11">
        <f t="shared" ref="K404" si="227">G404/F404*100</f>
        <v>18.616410587591599</v>
      </c>
    </row>
    <row r="405" spans="1:11" ht="55.2">
      <c r="A405" s="179"/>
      <c r="B405" s="177"/>
      <c r="C405" s="10" t="s">
        <v>28</v>
      </c>
      <c r="D405" s="11">
        <f t="shared" si="224"/>
        <v>0</v>
      </c>
      <c r="E405" s="11">
        <f t="shared" si="224"/>
        <v>401360.4</v>
      </c>
      <c r="F405" s="11">
        <f t="shared" si="224"/>
        <v>0</v>
      </c>
      <c r="G405" s="11">
        <f t="shared" si="224"/>
        <v>74718.899999999994</v>
      </c>
      <c r="H405" s="11">
        <f t="shared" si="224"/>
        <v>74718.899999999994</v>
      </c>
      <c r="I405" s="11"/>
      <c r="J405" s="11">
        <f t="shared" si="225"/>
        <v>18.616410587591599</v>
      </c>
      <c r="K405" s="11"/>
    </row>
    <row r="406" spans="1:11" ht="27.6">
      <c r="A406" s="179"/>
      <c r="B406" s="177"/>
      <c r="C406" s="10" t="s">
        <v>6</v>
      </c>
      <c r="D406" s="11">
        <f>D414</f>
        <v>0</v>
      </c>
      <c r="E406" s="22"/>
      <c r="F406" s="22"/>
      <c r="G406" s="22"/>
      <c r="H406" s="22"/>
      <c r="I406" s="11"/>
      <c r="J406" s="11"/>
      <c r="K406" s="11"/>
    </row>
    <row r="407" spans="1:11" ht="28.2" thickBot="1">
      <c r="A407" s="179"/>
      <c r="B407" s="177"/>
      <c r="C407" s="13" t="s">
        <v>4</v>
      </c>
      <c r="D407" s="14">
        <f>D415</f>
        <v>0</v>
      </c>
      <c r="E407" s="14">
        <f>E415</f>
        <v>0</v>
      </c>
      <c r="F407" s="14">
        <f>F415</f>
        <v>0</v>
      </c>
      <c r="G407" s="14">
        <f>G415</f>
        <v>0</v>
      </c>
      <c r="H407" s="14">
        <f>H415</f>
        <v>0</v>
      </c>
      <c r="I407" s="11"/>
      <c r="J407" s="11"/>
      <c r="K407" s="11"/>
    </row>
    <row r="408" spans="1:11" ht="17.399999999999999" thickBot="1">
      <c r="A408" s="185" t="s">
        <v>41</v>
      </c>
      <c r="B408" s="186"/>
      <c r="C408" s="186"/>
      <c r="D408" s="186"/>
      <c r="E408" s="186"/>
      <c r="F408" s="186"/>
      <c r="G408" s="186"/>
      <c r="H408" s="186"/>
      <c r="I408" s="186"/>
      <c r="J408" s="186"/>
      <c r="K408" s="187"/>
    </row>
    <row r="409" spans="1:11" ht="16.8">
      <c r="A409" s="179" t="s">
        <v>130</v>
      </c>
      <c r="B409" s="178" t="s">
        <v>5</v>
      </c>
      <c r="C409" s="15" t="s">
        <v>1</v>
      </c>
      <c r="D409" s="16">
        <f>D410+D412+D414+D415</f>
        <v>409551.4</v>
      </c>
      <c r="E409" s="16">
        <f>E410+E412</f>
        <v>409551.4</v>
      </c>
      <c r="F409" s="16">
        <f t="shared" ref="F409:G409" si="228">F410+F412</f>
        <v>409551.4</v>
      </c>
      <c r="G409" s="16">
        <f t="shared" si="228"/>
        <v>76243.799999999988</v>
      </c>
      <c r="H409" s="16">
        <f t="shared" ref="H409" si="229">H410+H412+H414+H415</f>
        <v>76243.799999999988</v>
      </c>
      <c r="I409" s="11">
        <f>H409/D409*100</f>
        <v>18.616417865987025</v>
      </c>
      <c r="J409" s="11">
        <f>G409/E409*100</f>
        <v>18.616417865987025</v>
      </c>
      <c r="K409" s="11">
        <f>G409/F409*100</f>
        <v>18.616417865987025</v>
      </c>
    </row>
    <row r="410" spans="1:11" ht="16.8">
      <c r="A410" s="179"/>
      <c r="B410" s="175"/>
      <c r="C410" s="10" t="s">
        <v>2</v>
      </c>
      <c r="D410" s="11">
        <f>D417</f>
        <v>8191</v>
      </c>
      <c r="E410" s="11">
        <f>E417</f>
        <v>8191</v>
      </c>
      <c r="F410" s="11">
        <f>F417</f>
        <v>8191</v>
      </c>
      <c r="G410" s="11">
        <f>G417</f>
        <v>1524.9</v>
      </c>
      <c r="H410" s="11">
        <f>H417</f>
        <v>1524.9</v>
      </c>
      <c r="I410" s="11">
        <f>H410/D410*100</f>
        <v>18.616774508607008</v>
      </c>
      <c r="J410" s="11">
        <f t="shared" ref="J410:J413" si="230">G410/E410*100</f>
        <v>18.616774508607008</v>
      </c>
      <c r="K410" s="11">
        <f t="shared" ref="K410" si="231">G410/F410*100</f>
        <v>18.616774508607008</v>
      </c>
    </row>
    <row r="411" spans="1:11" ht="41.4">
      <c r="A411" s="179"/>
      <c r="B411" s="175"/>
      <c r="C411" s="10" t="s">
        <v>27</v>
      </c>
      <c r="D411" s="11">
        <f t="shared" ref="D411" si="232">D418</f>
        <v>0</v>
      </c>
      <c r="E411" s="11">
        <f>E418</f>
        <v>8191</v>
      </c>
      <c r="F411" s="11">
        <f>F418+F426+F433</f>
        <v>0</v>
      </c>
      <c r="G411" s="11">
        <f t="shared" ref="G411:H413" si="233">G418</f>
        <v>1524.9</v>
      </c>
      <c r="H411" s="11">
        <f t="shared" si="233"/>
        <v>1524.9</v>
      </c>
      <c r="I411" s="11"/>
      <c r="J411" s="11">
        <f t="shared" si="230"/>
        <v>18.616774508607008</v>
      </c>
      <c r="K411" s="11"/>
    </row>
    <row r="412" spans="1:11" ht="27.6">
      <c r="A412" s="179"/>
      <c r="B412" s="175"/>
      <c r="C412" s="10" t="s">
        <v>3</v>
      </c>
      <c r="D412" s="11">
        <f>D419</f>
        <v>401360.4</v>
      </c>
      <c r="E412" s="11">
        <f>E419</f>
        <v>401360.4</v>
      </c>
      <c r="F412" s="11">
        <f>F419</f>
        <v>401360.4</v>
      </c>
      <c r="G412" s="11">
        <f t="shared" si="233"/>
        <v>74718.899999999994</v>
      </c>
      <c r="H412" s="11">
        <f t="shared" si="233"/>
        <v>74718.899999999994</v>
      </c>
      <c r="I412" s="11">
        <f>H412/D412*100</f>
        <v>18.616410587591599</v>
      </c>
      <c r="J412" s="11">
        <f t="shared" si="230"/>
        <v>18.616410587591599</v>
      </c>
      <c r="K412" s="11">
        <f t="shared" ref="K412" si="234">G412/F412*100</f>
        <v>18.616410587591599</v>
      </c>
    </row>
    <row r="413" spans="1:11" ht="55.2">
      <c r="A413" s="179"/>
      <c r="B413" s="175"/>
      <c r="C413" s="10" t="s">
        <v>28</v>
      </c>
      <c r="D413" s="11">
        <f>D420</f>
        <v>0</v>
      </c>
      <c r="E413" s="11">
        <f>E420</f>
        <v>401360.4</v>
      </c>
      <c r="F413" s="22"/>
      <c r="G413" s="11">
        <f t="shared" si="233"/>
        <v>74718.899999999994</v>
      </c>
      <c r="H413" s="11">
        <f t="shared" si="233"/>
        <v>74718.899999999994</v>
      </c>
      <c r="I413" s="11"/>
      <c r="J413" s="11">
        <f t="shared" si="230"/>
        <v>18.616410587591599</v>
      </c>
      <c r="K413" s="11"/>
    </row>
    <row r="414" spans="1:11" ht="27.6">
      <c r="A414" s="179"/>
      <c r="B414" s="175"/>
      <c r="C414" s="10" t="s">
        <v>6</v>
      </c>
      <c r="D414" s="11">
        <f>D421</f>
        <v>0</v>
      </c>
      <c r="E414" s="22"/>
      <c r="F414" s="22"/>
      <c r="G414" s="22"/>
      <c r="H414" s="22"/>
      <c r="I414" s="11"/>
      <c r="J414" s="11"/>
      <c r="K414" s="11"/>
    </row>
    <row r="415" spans="1:11" ht="27.6">
      <c r="A415" s="180"/>
      <c r="B415" s="175"/>
      <c r="C415" s="10" t="s">
        <v>4</v>
      </c>
      <c r="D415" s="11">
        <f>D422</f>
        <v>0</v>
      </c>
      <c r="E415" s="22"/>
      <c r="F415" s="22"/>
      <c r="G415" s="22"/>
      <c r="H415" s="22"/>
      <c r="I415" s="11"/>
      <c r="J415" s="11"/>
      <c r="K415" s="11"/>
    </row>
    <row r="416" spans="1:11" ht="16.8">
      <c r="A416" s="176" t="s">
        <v>131</v>
      </c>
      <c r="B416" s="175" t="s">
        <v>5</v>
      </c>
      <c r="C416" s="10" t="s">
        <v>1</v>
      </c>
      <c r="D416" s="11">
        <f>D417+D419+D421+D422</f>
        <v>409551.4</v>
      </c>
      <c r="E416" s="11">
        <f>E417+E419</f>
        <v>409551.4</v>
      </c>
      <c r="F416" s="11">
        <f t="shared" ref="F416:G416" si="235">F417+F419</f>
        <v>409551.4</v>
      </c>
      <c r="G416" s="11">
        <f t="shared" si="235"/>
        <v>76243.799999999988</v>
      </c>
      <c r="H416" s="11">
        <f t="shared" ref="H416" si="236">H417+H419+H421+H422</f>
        <v>76243.799999999988</v>
      </c>
      <c r="I416" s="11">
        <f>H416/D416*100</f>
        <v>18.616417865987025</v>
      </c>
      <c r="J416" s="11">
        <f>G416/E416*100</f>
        <v>18.616417865987025</v>
      </c>
      <c r="K416" s="11">
        <f>G416/F416*100</f>
        <v>18.616417865987025</v>
      </c>
    </row>
    <row r="417" spans="1:11" ht="16.8">
      <c r="A417" s="177"/>
      <c r="B417" s="175"/>
      <c r="C417" s="10" t="s">
        <v>2</v>
      </c>
      <c r="D417" s="11">
        <v>8191</v>
      </c>
      <c r="E417" s="11">
        <v>8191</v>
      </c>
      <c r="F417" s="11">
        <v>8191</v>
      </c>
      <c r="G417" s="11">
        <v>1524.9</v>
      </c>
      <c r="H417" s="11">
        <v>1524.9</v>
      </c>
      <c r="I417" s="11">
        <f>H417/D417*100</f>
        <v>18.616774508607008</v>
      </c>
      <c r="J417" s="11">
        <f t="shared" ref="J417:J420" si="237">G417/E417*100</f>
        <v>18.616774508607008</v>
      </c>
      <c r="K417" s="11">
        <f t="shared" ref="K417" si="238">G417/F417*100</f>
        <v>18.616774508607008</v>
      </c>
    </row>
    <row r="418" spans="1:11" ht="41.4">
      <c r="A418" s="177"/>
      <c r="B418" s="175"/>
      <c r="C418" s="10" t="s">
        <v>27</v>
      </c>
      <c r="D418" s="21"/>
      <c r="E418" s="11">
        <v>8191</v>
      </c>
      <c r="F418" s="22"/>
      <c r="G418" s="11">
        <v>1524.9</v>
      </c>
      <c r="H418" s="11">
        <v>1524.9</v>
      </c>
      <c r="I418" s="11"/>
      <c r="J418" s="11">
        <f t="shared" si="237"/>
        <v>18.616774508607008</v>
      </c>
      <c r="K418" s="11"/>
    </row>
    <row r="419" spans="1:11" ht="27.6">
      <c r="A419" s="177"/>
      <c r="B419" s="175"/>
      <c r="C419" s="10" t="s">
        <v>3</v>
      </c>
      <c r="D419" s="11">
        <v>401360.4</v>
      </c>
      <c r="E419" s="11">
        <v>401360.4</v>
      </c>
      <c r="F419" s="11">
        <v>401360.4</v>
      </c>
      <c r="G419" s="11">
        <v>74718.899999999994</v>
      </c>
      <c r="H419" s="11">
        <v>74718.899999999994</v>
      </c>
      <c r="I419" s="11">
        <f>H419/D419*100</f>
        <v>18.616410587591599</v>
      </c>
      <c r="J419" s="11">
        <f t="shared" si="237"/>
        <v>18.616410587591599</v>
      </c>
      <c r="K419" s="11">
        <f t="shared" ref="K419" si="239">G419/F419*100</f>
        <v>18.616410587591599</v>
      </c>
    </row>
    <row r="420" spans="1:11" ht="55.2">
      <c r="A420" s="177"/>
      <c r="B420" s="175"/>
      <c r="C420" s="10" t="s">
        <v>28</v>
      </c>
      <c r="D420" s="21"/>
      <c r="E420" s="11">
        <v>401360.4</v>
      </c>
      <c r="F420" s="22"/>
      <c r="G420" s="11">
        <v>74718.899999999994</v>
      </c>
      <c r="H420" s="11">
        <v>74718.899999999994</v>
      </c>
      <c r="I420" s="11"/>
      <c r="J420" s="11">
        <f t="shared" si="237"/>
        <v>18.616410587591599</v>
      </c>
      <c r="K420" s="11"/>
    </row>
    <row r="421" spans="1:11" ht="27.6">
      <c r="A421" s="177"/>
      <c r="B421" s="175"/>
      <c r="C421" s="10" t="s">
        <v>6</v>
      </c>
      <c r="D421" s="21"/>
      <c r="E421" s="22"/>
      <c r="F421" s="22"/>
      <c r="G421" s="22"/>
      <c r="H421" s="22"/>
      <c r="I421" s="11"/>
      <c r="J421" s="11"/>
      <c r="K421" s="11"/>
    </row>
    <row r="422" spans="1:11" ht="28.2" thickBot="1">
      <c r="A422" s="177"/>
      <c r="B422" s="176"/>
      <c r="C422" s="13" t="s">
        <v>4</v>
      </c>
      <c r="D422" s="80"/>
      <c r="E422" s="81"/>
      <c r="F422" s="81"/>
      <c r="G422" s="81"/>
      <c r="H422" s="81"/>
      <c r="I422" s="11"/>
      <c r="J422" s="11"/>
      <c r="K422" s="11"/>
    </row>
    <row r="423" spans="1:11" ht="17.399999999999999" thickBot="1">
      <c r="A423" s="185" t="s">
        <v>40</v>
      </c>
      <c r="B423" s="186"/>
      <c r="C423" s="186"/>
      <c r="D423" s="186"/>
      <c r="E423" s="186"/>
      <c r="F423" s="186"/>
      <c r="G423" s="186"/>
      <c r="H423" s="186"/>
      <c r="I423" s="186"/>
      <c r="J423" s="186"/>
      <c r="K423" s="187"/>
    </row>
    <row r="424" spans="1:11" ht="16.8">
      <c r="A424" s="177" t="s">
        <v>132</v>
      </c>
      <c r="B424" s="178" t="s">
        <v>5</v>
      </c>
      <c r="C424" s="15" t="s">
        <v>1</v>
      </c>
      <c r="D424" s="16">
        <f>D425+D427+D429+D430</f>
        <v>1034432.7</v>
      </c>
      <c r="E424" s="16">
        <f>E425+E427</f>
        <v>1034432.7</v>
      </c>
      <c r="F424" s="16">
        <f t="shared" ref="F424:G424" si="240">F425+F427</f>
        <v>1034432.7</v>
      </c>
      <c r="G424" s="16">
        <f t="shared" si="240"/>
        <v>343219.1</v>
      </c>
      <c r="H424" s="16">
        <f t="shared" ref="H424" si="241">H425+H427+H429+H430</f>
        <v>343219.1</v>
      </c>
      <c r="I424" s="11">
        <f>H424/D424*100</f>
        <v>33.179451887010146</v>
      </c>
      <c r="J424" s="11">
        <f>G424/E424*100</f>
        <v>33.179451887010146</v>
      </c>
      <c r="K424" s="11">
        <f>G424/F424*100</f>
        <v>33.179451887010146</v>
      </c>
    </row>
    <row r="425" spans="1:11" ht="16.8">
      <c r="A425" s="177"/>
      <c r="B425" s="175"/>
      <c r="C425" s="10" t="s">
        <v>2</v>
      </c>
      <c r="D425" s="11">
        <v>113787.6</v>
      </c>
      <c r="E425" s="11">
        <v>113787.6</v>
      </c>
      <c r="F425" s="11">
        <v>113787.6</v>
      </c>
      <c r="G425" s="11">
        <v>37754.1</v>
      </c>
      <c r="H425" s="11">
        <v>37754.1</v>
      </c>
      <c r="I425" s="11">
        <f>H425/D425*100</f>
        <v>33.179450133406455</v>
      </c>
      <c r="J425" s="11">
        <f t="shared" ref="J425:J428" si="242">G425/E425*100</f>
        <v>33.179450133406455</v>
      </c>
      <c r="K425" s="11">
        <f t="shared" ref="K425" si="243">G425/F425*100</f>
        <v>33.179450133406455</v>
      </c>
    </row>
    <row r="426" spans="1:11" ht="41.4">
      <c r="A426" s="177"/>
      <c r="B426" s="175"/>
      <c r="C426" s="10" t="s">
        <v>27</v>
      </c>
      <c r="D426" s="21"/>
      <c r="E426" s="11">
        <v>113787.6</v>
      </c>
      <c r="F426" s="22"/>
      <c r="G426" s="11">
        <v>37754.1</v>
      </c>
      <c r="H426" s="11">
        <v>37754.1</v>
      </c>
      <c r="I426" s="11"/>
      <c r="J426" s="11">
        <f t="shared" si="242"/>
        <v>33.179450133406455</v>
      </c>
      <c r="K426" s="11"/>
    </row>
    <row r="427" spans="1:11" ht="27.6">
      <c r="A427" s="177"/>
      <c r="B427" s="175"/>
      <c r="C427" s="10" t="s">
        <v>3</v>
      </c>
      <c r="D427" s="11">
        <v>920645.1</v>
      </c>
      <c r="E427" s="11">
        <v>920645.1</v>
      </c>
      <c r="F427" s="11">
        <v>920645.1</v>
      </c>
      <c r="G427" s="11">
        <v>305465</v>
      </c>
      <c r="H427" s="11">
        <v>305465</v>
      </c>
      <c r="I427" s="11">
        <f>H427/D427*100</f>
        <v>33.179452103747685</v>
      </c>
      <c r="J427" s="11">
        <f t="shared" si="242"/>
        <v>33.179452103747685</v>
      </c>
      <c r="K427" s="11">
        <f t="shared" ref="K427" si="244">G427/F427*100</f>
        <v>33.179452103747685</v>
      </c>
    </row>
    <row r="428" spans="1:11" ht="55.2">
      <c r="A428" s="177"/>
      <c r="B428" s="175"/>
      <c r="C428" s="10" t="s">
        <v>28</v>
      </c>
      <c r="D428" s="21"/>
      <c r="E428" s="11">
        <v>920645.1</v>
      </c>
      <c r="F428" s="22"/>
      <c r="G428" s="11">
        <v>305465</v>
      </c>
      <c r="H428" s="11">
        <v>305465</v>
      </c>
      <c r="I428" s="11"/>
      <c r="J428" s="11">
        <f t="shared" si="242"/>
        <v>33.179452103747685</v>
      </c>
      <c r="K428" s="11"/>
    </row>
    <row r="429" spans="1:11" ht="27.6">
      <c r="A429" s="177"/>
      <c r="B429" s="175"/>
      <c r="C429" s="10" t="s">
        <v>6</v>
      </c>
      <c r="D429" s="21"/>
      <c r="E429" s="22"/>
      <c r="F429" s="22"/>
      <c r="G429" s="22"/>
      <c r="H429" s="22"/>
      <c r="I429" s="11"/>
      <c r="J429" s="11"/>
      <c r="K429" s="11"/>
    </row>
    <row r="430" spans="1:11" ht="27.6">
      <c r="A430" s="178"/>
      <c r="B430" s="175"/>
      <c r="C430" s="10" t="s">
        <v>4</v>
      </c>
      <c r="D430" s="21"/>
      <c r="E430" s="22"/>
      <c r="F430" s="22"/>
      <c r="G430" s="22"/>
      <c r="H430" s="22"/>
      <c r="I430" s="11"/>
      <c r="J430" s="11"/>
      <c r="K430" s="11"/>
    </row>
    <row r="431" spans="1:11" ht="16.8">
      <c r="A431" s="175" t="s">
        <v>133</v>
      </c>
      <c r="B431" s="175" t="s">
        <v>5</v>
      </c>
      <c r="C431" s="10" t="s">
        <v>1</v>
      </c>
      <c r="D431" s="11">
        <f>D432+D434+D436+D437</f>
        <v>7009.6</v>
      </c>
      <c r="E431" s="11">
        <f>E432+E434</f>
        <v>7009.6</v>
      </c>
      <c r="F431" s="11">
        <f t="shared" ref="F431:G431" si="245">F432+F434</f>
        <v>7009.6</v>
      </c>
      <c r="G431" s="11">
        <f t="shared" si="245"/>
        <v>0</v>
      </c>
      <c r="H431" s="11">
        <f t="shared" ref="H431" si="246">H432+H434+H436+H437</f>
        <v>0</v>
      </c>
      <c r="I431" s="11">
        <f>H431/D431*100</f>
        <v>0</v>
      </c>
      <c r="J431" s="11">
        <f>G431/E431*100</f>
        <v>0</v>
      </c>
      <c r="K431" s="11">
        <f>G431/F431*100</f>
        <v>0</v>
      </c>
    </row>
    <row r="432" spans="1:11" ht="16.8">
      <c r="A432" s="175"/>
      <c r="B432" s="175"/>
      <c r="C432" s="10" t="s">
        <v>2</v>
      </c>
      <c r="D432" s="11">
        <v>771.1</v>
      </c>
      <c r="E432" s="11">
        <v>771.1</v>
      </c>
      <c r="F432" s="11">
        <v>771.1</v>
      </c>
      <c r="G432" s="11">
        <v>0</v>
      </c>
      <c r="H432" s="11">
        <v>0</v>
      </c>
      <c r="I432" s="11">
        <f>H432/D432*100</f>
        <v>0</v>
      </c>
      <c r="J432" s="11">
        <f t="shared" ref="J432:J435" si="247">G432/E432*100</f>
        <v>0</v>
      </c>
      <c r="K432" s="11">
        <f t="shared" ref="K432" si="248">G432/F432*100</f>
        <v>0</v>
      </c>
    </row>
    <row r="433" spans="1:11" ht="41.4">
      <c r="A433" s="175"/>
      <c r="B433" s="175"/>
      <c r="C433" s="10" t="s">
        <v>27</v>
      </c>
      <c r="D433" s="21"/>
      <c r="E433" s="11">
        <v>771.1</v>
      </c>
      <c r="F433" s="22"/>
      <c r="G433" s="11">
        <v>0</v>
      </c>
      <c r="H433" s="11">
        <v>0</v>
      </c>
      <c r="I433" s="11"/>
      <c r="J433" s="11">
        <f t="shared" si="247"/>
        <v>0</v>
      </c>
      <c r="K433" s="11"/>
    </row>
    <row r="434" spans="1:11" ht="27.6">
      <c r="A434" s="175"/>
      <c r="B434" s="175"/>
      <c r="C434" s="10" t="s">
        <v>3</v>
      </c>
      <c r="D434" s="11">
        <v>6238.5</v>
      </c>
      <c r="E434" s="11">
        <v>6238.5</v>
      </c>
      <c r="F434" s="11">
        <v>6238.5</v>
      </c>
      <c r="G434" s="11">
        <v>0</v>
      </c>
      <c r="H434" s="11">
        <v>0</v>
      </c>
      <c r="I434" s="11">
        <f>H434/D434*100</f>
        <v>0</v>
      </c>
      <c r="J434" s="11">
        <f t="shared" si="247"/>
        <v>0</v>
      </c>
      <c r="K434" s="11">
        <f t="shared" ref="K434" si="249">G434/F434*100</f>
        <v>0</v>
      </c>
    </row>
    <row r="435" spans="1:11" ht="55.2">
      <c r="A435" s="175"/>
      <c r="B435" s="175"/>
      <c r="C435" s="10" t="s">
        <v>28</v>
      </c>
      <c r="D435" s="21"/>
      <c r="E435" s="11">
        <v>6238.5</v>
      </c>
      <c r="F435" s="22"/>
      <c r="G435" s="11">
        <v>0</v>
      </c>
      <c r="H435" s="11">
        <v>0</v>
      </c>
      <c r="I435" s="11"/>
      <c r="J435" s="11">
        <f t="shared" si="247"/>
        <v>0</v>
      </c>
      <c r="K435" s="11"/>
    </row>
    <row r="436" spans="1:11" ht="27.6">
      <c r="A436" s="175"/>
      <c r="B436" s="175"/>
      <c r="C436" s="10" t="s">
        <v>6</v>
      </c>
      <c r="D436" s="21"/>
      <c r="E436" s="22"/>
      <c r="F436" s="22"/>
      <c r="G436" s="22"/>
      <c r="H436" s="22"/>
      <c r="I436" s="11"/>
      <c r="J436" s="11"/>
      <c r="K436" s="11"/>
    </row>
    <row r="437" spans="1:11" ht="27.6">
      <c r="A437" s="175"/>
      <c r="B437" s="175"/>
      <c r="C437" s="10" t="s">
        <v>4</v>
      </c>
      <c r="D437" s="21"/>
      <c r="E437" s="22"/>
      <c r="F437" s="22"/>
      <c r="G437" s="22"/>
      <c r="H437" s="22"/>
      <c r="I437" s="11"/>
      <c r="J437" s="11"/>
      <c r="K437" s="11"/>
    </row>
    <row r="438" spans="1:11" ht="16.8">
      <c r="A438" s="82"/>
      <c r="B438" s="87"/>
      <c r="C438" s="83"/>
      <c r="D438" s="84"/>
      <c r="E438" s="84"/>
      <c r="F438" s="84"/>
      <c r="G438" s="84"/>
      <c r="H438" s="84"/>
      <c r="I438" s="84"/>
      <c r="J438" s="84"/>
      <c r="K438" s="84"/>
    </row>
    <row r="439" spans="1:11" ht="16.8">
      <c r="A439" s="82"/>
      <c r="B439" s="88"/>
      <c r="C439" s="83"/>
      <c r="D439" s="84"/>
      <c r="E439" s="84"/>
      <c r="F439" s="84"/>
      <c r="G439" s="84"/>
      <c r="H439" s="84"/>
      <c r="I439" s="84"/>
      <c r="J439" s="84"/>
      <c r="K439" s="84"/>
    </row>
    <row r="440" spans="1:11" ht="13.8" customHeight="1">
      <c r="A440" s="82"/>
      <c r="B440" s="88"/>
      <c r="C440" s="83"/>
      <c r="D440" s="85"/>
      <c r="E440" s="86"/>
      <c r="F440" s="86"/>
      <c r="G440" s="86"/>
      <c r="H440" s="86"/>
      <c r="I440" s="86"/>
      <c r="J440" s="86"/>
      <c r="K440" s="86"/>
    </row>
    <row r="441" spans="1:11" ht="13.8" customHeight="1">
      <c r="A441" s="82"/>
      <c r="B441" s="88"/>
      <c r="C441" s="83"/>
      <c r="D441" s="85"/>
      <c r="E441" s="86"/>
      <c r="F441" s="86"/>
      <c r="G441" s="86"/>
      <c r="H441" s="86"/>
      <c r="I441" s="86"/>
      <c r="J441" s="86"/>
      <c r="K441" s="86"/>
    </row>
    <row r="442" spans="1:11" ht="13.8" customHeight="1">
      <c r="A442" s="82"/>
      <c r="B442" s="88"/>
      <c r="C442" s="83"/>
      <c r="D442" s="85"/>
      <c r="E442" s="86"/>
      <c r="F442" s="86"/>
      <c r="G442" s="86"/>
      <c r="H442" s="86"/>
      <c r="I442" s="86"/>
      <c r="J442" s="86"/>
      <c r="K442" s="86"/>
    </row>
    <row r="443" spans="1:11" ht="13.8" customHeight="1">
      <c r="A443" s="82"/>
      <c r="B443" s="88"/>
      <c r="C443" s="83"/>
      <c r="D443" s="85"/>
      <c r="E443" s="86"/>
      <c r="F443" s="86"/>
      <c r="G443" s="86"/>
      <c r="H443" s="86"/>
      <c r="I443" s="86"/>
      <c r="J443" s="86"/>
      <c r="K443" s="86"/>
    </row>
    <row r="444" spans="1:11" ht="13.8" customHeight="1">
      <c r="A444" s="82"/>
      <c r="B444" s="88"/>
      <c r="C444" s="83"/>
      <c r="D444" s="85"/>
      <c r="E444" s="86"/>
      <c r="F444" s="86"/>
      <c r="G444" s="86"/>
      <c r="H444" s="86"/>
      <c r="I444" s="86"/>
      <c r="J444" s="86"/>
      <c r="K444" s="86"/>
    </row>
    <row r="445" spans="1:11" ht="16.8">
      <c r="A445" s="82"/>
      <c r="B445" s="88"/>
      <c r="C445" s="83"/>
      <c r="D445" s="84"/>
      <c r="E445" s="84"/>
      <c r="F445" s="84"/>
      <c r="G445" s="84"/>
      <c r="H445" s="84"/>
      <c r="I445" s="84"/>
      <c r="J445" s="84"/>
      <c r="K445" s="84"/>
    </row>
    <row r="446" spans="1:11" ht="16.8">
      <c r="A446" s="82"/>
      <c r="B446" s="88"/>
      <c r="C446" s="83"/>
      <c r="D446" s="84"/>
      <c r="E446" s="84"/>
      <c r="F446" s="84"/>
      <c r="G446" s="84"/>
      <c r="H446" s="84"/>
      <c r="I446" s="84"/>
      <c r="J446" s="84"/>
      <c r="K446" s="84"/>
    </row>
    <row r="447" spans="1:11" ht="13.8" customHeight="1">
      <c r="A447" s="82"/>
      <c r="B447" s="88"/>
      <c r="C447" s="83"/>
      <c r="D447" s="85"/>
      <c r="E447" s="86"/>
      <c r="F447" s="86"/>
      <c r="G447" s="86"/>
      <c r="H447" s="86"/>
      <c r="I447" s="86"/>
      <c r="J447" s="86"/>
      <c r="K447" s="86"/>
    </row>
    <row r="448" spans="1:11" ht="13.8" customHeight="1">
      <c r="A448" s="82"/>
      <c r="B448" s="88"/>
      <c r="C448" s="83"/>
      <c r="D448" s="85"/>
      <c r="E448" s="86"/>
      <c r="F448" s="86"/>
      <c r="G448" s="86"/>
      <c r="H448" s="86"/>
      <c r="I448" s="86"/>
      <c r="J448" s="86"/>
      <c r="K448" s="86"/>
    </row>
    <row r="449" spans="1:11" ht="13.8" customHeight="1">
      <c r="A449" s="82"/>
      <c r="B449" s="88"/>
      <c r="C449" s="83"/>
      <c r="D449" s="85"/>
      <c r="E449" s="86"/>
      <c r="F449" s="86"/>
      <c r="G449" s="86"/>
      <c r="H449" s="86"/>
      <c r="I449" s="86"/>
      <c r="J449" s="86"/>
      <c r="K449" s="86"/>
    </row>
    <row r="450" spans="1:11" ht="13.8" customHeight="1">
      <c r="A450" s="82"/>
      <c r="B450" s="88"/>
      <c r="C450" s="83"/>
      <c r="D450" s="85"/>
      <c r="E450" s="86"/>
      <c r="F450" s="86"/>
      <c r="G450" s="86"/>
      <c r="H450" s="86"/>
      <c r="I450" s="86"/>
      <c r="J450" s="86"/>
      <c r="K450" s="86"/>
    </row>
    <row r="451" spans="1:11" ht="13.8" customHeight="1">
      <c r="A451" s="82"/>
      <c r="B451" s="88"/>
      <c r="C451" s="83"/>
      <c r="D451" s="85"/>
      <c r="E451" s="86"/>
      <c r="F451" s="86"/>
      <c r="G451" s="86"/>
      <c r="H451" s="86"/>
      <c r="I451" s="86"/>
      <c r="J451" s="86"/>
      <c r="K451" s="86"/>
    </row>
  </sheetData>
  <mergeCells count="132">
    <mergeCell ref="A110:A116"/>
    <mergeCell ref="B110:B116"/>
    <mergeCell ref="B209:B215"/>
    <mergeCell ref="A209:A215"/>
    <mergeCell ref="B94:K94"/>
    <mergeCell ref="B95:B101"/>
    <mergeCell ref="A56:A101"/>
    <mergeCell ref="A181:A187"/>
    <mergeCell ref="A202:A208"/>
    <mergeCell ref="B153:B159"/>
    <mergeCell ref="B181:B187"/>
    <mergeCell ref="A174:A180"/>
    <mergeCell ref="A293:A299"/>
    <mergeCell ref="A265:A271"/>
    <mergeCell ref="A237:A243"/>
    <mergeCell ref="A244:A250"/>
    <mergeCell ref="A251:A257"/>
    <mergeCell ref="A258:A264"/>
    <mergeCell ref="B195:B201"/>
    <mergeCell ref="B202:B208"/>
    <mergeCell ref="B216:B222"/>
    <mergeCell ref="B223:B229"/>
    <mergeCell ref="B230:B236"/>
    <mergeCell ref="A195:A201"/>
    <mergeCell ref="A230:A236"/>
    <mergeCell ref="B279:B285"/>
    <mergeCell ref="B265:B271"/>
    <mergeCell ref="B272:B278"/>
    <mergeCell ref="A358:A364"/>
    <mergeCell ref="A167:A173"/>
    <mergeCell ref="A160:A166"/>
    <mergeCell ref="A145:K145"/>
    <mergeCell ref="A300:K300"/>
    <mergeCell ref="B308:K308"/>
    <mergeCell ref="A153:A159"/>
    <mergeCell ref="A146:A152"/>
    <mergeCell ref="B146:B152"/>
    <mergeCell ref="B351:B357"/>
    <mergeCell ref="B337:B343"/>
    <mergeCell ref="A337:A343"/>
    <mergeCell ref="B301:B307"/>
    <mergeCell ref="B316:B322"/>
    <mergeCell ref="A301:A322"/>
    <mergeCell ref="B358:B364"/>
    <mergeCell ref="B309:B315"/>
    <mergeCell ref="B323:B329"/>
    <mergeCell ref="A323:A329"/>
    <mergeCell ref="A272:A278"/>
    <mergeCell ref="A279:A285"/>
    <mergeCell ref="A216:A222"/>
    <mergeCell ref="A223:A229"/>
    <mergeCell ref="A286:A292"/>
    <mergeCell ref="B26:B32"/>
    <mergeCell ref="B64:B70"/>
    <mergeCell ref="B25:K25"/>
    <mergeCell ref="B33:K33"/>
    <mergeCell ref="B286:B292"/>
    <mergeCell ref="B167:B173"/>
    <mergeCell ref="B160:B166"/>
    <mergeCell ref="B237:B243"/>
    <mergeCell ref="B244:B250"/>
    <mergeCell ref="B41:B47"/>
    <mergeCell ref="B34:B40"/>
    <mergeCell ref="B174:B180"/>
    <mergeCell ref="A1:K1"/>
    <mergeCell ref="B103:B109"/>
    <mergeCell ref="A103:A109"/>
    <mergeCell ref="B17:D17"/>
    <mergeCell ref="B10:B16"/>
    <mergeCell ref="B71:D71"/>
    <mergeCell ref="B56:B62"/>
    <mergeCell ref="B79:K79"/>
    <mergeCell ref="B80:B86"/>
    <mergeCell ref="A102:K102"/>
    <mergeCell ref="B72:B78"/>
    <mergeCell ref="B87:B93"/>
    <mergeCell ref="B63:D63"/>
    <mergeCell ref="A2:K2"/>
    <mergeCell ref="A3:K3"/>
    <mergeCell ref="A4:K4"/>
    <mergeCell ref="A7:A8"/>
    <mergeCell ref="B48:K48"/>
    <mergeCell ref="B7:B8"/>
    <mergeCell ref="C7:C8"/>
    <mergeCell ref="E7:E8"/>
    <mergeCell ref="F7:F8"/>
    <mergeCell ref="I7:K7"/>
    <mergeCell ref="B18:B24"/>
    <mergeCell ref="A351:A357"/>
    <mergeCell ref="G7:H7"/>
    <mergeCell ref="D7:D8"/>
    <mergeCell ref="B365:B371"/>
    <mergeCell ref="A365:A371"/>
    <mergeCell ref="B188:B194"/>
    <mergeCell ref="A188:A194"/>
    <mergeCell ref="B124:B130"/>
    <mergeCell ref="B131:B137"/>
    <mergeCell ref="B138:B144"/>
    <mergeCell ref="B117:B123"/>
    <mergeCell ref="A117:A123"/>
    <mergeCell ref="A138:A144"/>
    <mergeCell ref="A131:A137"/>
    <mergeCell ref="A124:A130"/>
    <mergeCell ref="A344:A350"/>
    <mergeCell ref="A330:A336"/>
    <mergeCell ref="B49:B55"/>
    <mergeCell ref="A10:A55"/>
    <mergeCell ref="B330:B336"/>
    <mergeCell ref="B293:B299"/>
    <mergeCell ref="B344:B350"/>
    <mergeCell ref="B251:B257"/>
    <mergeCell ref="B258:B264"/>
    <mergeCell ref="A431:A437"/>
    <mergeCell ref="B372:B378"/>
    <mergeCell ref="B379:B385"/>
    <mergeCell ref="B386:B392"/>
    <mergeCell ref="B393:B399"/>
    <mergeCell ref="B401:B407"/>
    <mergeCell ref="B409:B415"/>
    <mergeCell ref="B416:B422"/>
    <mergeCell ref="B424:B430"/>
    <mergeCell ref="B431:B437"/>
    <mergeCell ref="A372:A378"/>
    <mergeCell ref="A379:A385"/>
    <mergeCell ref="A386:A392"/>
    <mergeCell ref="A409:A415"/>
    <mergeCell ref="A416:A422"/>
    <mergeCell ref="B400:K400"/>
    <mergeCell ref="A393:A407"/>
    <mergeCell ref="A408:K408"/>
    <mergeCell ref="A424:A430"/>
    <mergeCell ref="A423:K423"/>
  </mergeCells>
  <pageMargins left="0.31496062992125984" right="0.31496062992125984" top="0.19685039370078741" bottom="0.19685039370078741" header="0.31496062992125984" footer="0.31496062992125984"/>
  <pageSetup paperSize="9" scale="70" fitToHeight="0" orientation="landscape" horizontalDpi="180" verticalDpi="180" r:id="rId1"/>
  <rowBreaks count="1" manualBreakCount="1">
    <brk id="24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91"/>
  <sheetViews>
    <sheetView zoomScale="80" zoomScaleNormal="80" workbookViewId="0">
      <selection activeCell="E15" sqref="E15"/>
    </sheetView>
  </sheetViews>
  <sheetFormatPr defaultRowHeight="15.6"/>
  <cols>
    <col min="1" max="1" width="56.44140625" style="28" customWidth="1"/>
    <col min="2" max="2" width="30" style="27" customWidth="1"/>
    <col min="3" max="3" width="56.88671875" style="27" customWidth="1"/>
    <col min="4" max="4" width="82.5546875" style="27" customWidth="1"/>
    <col min="5" max="5" width="15.21875" style="27" customWidth="1"/>
    <col min="6" max="6" width="46.33203125" style="27" customWidth="1"/>
    <col min="7" max="16384" width="8.88671875" style="27"/>
  </cols>
  <sheetData>
    <row r="1" spans="1:6" ht="72.599999999999994" customHeight="1">
      <c r="A1" s="264" t="s">
        <v>48</v>
      </c>
      <c r="B1" s="264"/>
      <c r="C1" s="264"/>
      <c r="D1" s="264"/>
      <c r="E1" s="264"/>
      <c r="F1" s="264"/>
    </row>
    <row r="2" spans="1:6" ht="19.8" customHeight="1">
      <c r="A2" s="170"/>
      <c r="B2" s="264" t="s">
        <v>352</v>
      </c>
      <c r="C2" s="264"/>
      <c r="D2" s="264"/>
      <c r="E2" s="170"/>
      <c r="F2" s="170"/>
    </row>
    <row r="3" spans="1:6" ht="16.2" thickBot="1"/>
    <row r="4" spans="1:6" ht="76.8" customHeight="1">
      <c r="A4" s="265" t="s">
        <v>44</v>
      </c>
      <c r="B4" s="267" t="s">
        <v>42</v>
      </c>
      <c r="C4" s="269" t="s">
        <v>403</v>
      </c>
      <c r="D4" s="270"/>
      <c r="E4" s="271"/>
      <c r="F4" s="272" t="s">
        <v>49</v>
      </c>
    </row>
    <row r="5" spans="1:6" ht="54.6" customHeight="1">
      <c r="A5" s="266"/>
      <c r="B5" s="268"/>
      <c r="C5" s="29" t="s">
        <v>45</v>
      </c>
      <c r="D5" s="29" t="s">
        <v>46</v>
      </c>
      <c r="E5" s="172" t="s">
        <v>47</v>
      </c>
      <c r="F5" s="273"/>
    </row>
    <row r="6" spans="1:6" ht="16.2" thickBot="1">
      <c r="A6" s="30">
        <v>1</v>
      </c>
      <c r="B6" s="31">
        <v>2</v>
      </c>
      <c r="C6" s="31">
        <v>3</v>
      </c>
      <c r="D6" s="31">
        <v>4</v>
      </c>
      <c r="E6" s="31">
        <v>5</v>
      </c>
      <c r="F6" s="32">
        <v>6</v>
      </c>
    </row>
    <row r="7" spans="1:6" ht="104.4" customHeight="1" thickBot="1">
      <c r="A7" s="33" t="s">
        <v>10</v>
      </c>
      <c r="B7" s="34" t="s">
        <v>43</v>
      </c>
      <c r="C7" s="34" t="s">
        <v>90</v>
      </c>
      <c r="D7" s="35"/>
      <c r="E7" s="35"/>
      <c r="F7" s="36"/>
    </row>
    <row r="8" spans="1:6" ht="20.399999999999999" customHeight="1" thickBot="1">
      <c r="A8" s="261" t="s">
        <v>41</v>
      </c>
      <c r="B8" s="262"/>
      <c r="C8" s="262"/>
      <c r="D8" s="262"/>
      <c r="E8" s="262"/>
      <c r="F8" s="263"/>
    </row>
    <row r="9" spans="1:6" ht="96.6" customHeight="1" thickBot="1">
      <c r="A9" s="128" t="s">
        <v>113</v>
      </c>
      <c r="B9" s="129" t="s">
        <v>43</v>
      </c>
      <c r="C9" s="129" t="s">
        <v>331</v>
      </c>
      <c r="D9" s="38"/>
      <c r="E9" s="38"/>
      <c r="F9" s="39"/>
    </row>
    <row r="10" spans="1:6" ht="96.6" customHeight="1" thickBot="1">
      <c r="A10" s="169" t="s">
        <v>114</v>
      </c>
      <c r="B10" s="164" t="s">
        <v>9</v>
      </c>
      <c r="C10" s="164" t="s">
        <v>328</v>
      </c>
      <c r="D10" s="140"/>
      <c r="E10" s="141"/>
      <c r="F10" s="159" t="s">
        <v>347</v>
      </c>
    </row>
    <row r="11" spans="1:6" ht="93" customHeight="1" thickBot="1">
      <c r="A11" s="130" t="s">
        <v>81</v>
      </c>
      <c r="B11" s="42" t="s">
        <v>43</v>
      </c>
      <c r="C11" s="131" t="s">
        <v>90</v>
      </c>
      <c r="D11" s="42"/>
      <c r="E11" s="43"/>
      <c r="F11" s="44"/>
    </row>
    <row r="12" spans="1:6" ht="40.200000000000003" customHeight="1">
      <c r="A12" s="240" t="s">
        <v>115</v>
      </c>
      <c r="B12" s="242" t="s">
        <v>43</v>
      </c>
      <c r="C12" s="134" t="s">
        <v>315</v>
      </c>
      <c r="D12" s="242" t="s">
        <v>336</v>
      </c>
      <c r="F12" s="160" t="s">
        <v>91</v>
      </c>
    </row>
    <row r="13" spans="1:6" ht="34.799999999999997" customHeight="1">
      <c r="A13" s="241"/>
      <c r="B13" s="234"/>
      <c r="C13" s="243" t="s">
        <v>330</v>
      </c>
      <c r="D13" s="234"/>
      <c r="E13" s="235">
        <v>105</v>
      </c>
      <c r="F13" s="236" t="s">
        <v>91</v>
      </c>
    </row>
    <row r="14" spans="1:6" ht="135.6" customHeight="1">
      <c r="A14" s="171" t="s">
        <v>73</v>
      </c>
      <c r="B14" s="168" t="s">
        <v>43</v>
      </c>
      <c r="C14" s="244"/>
      <c r="D14" s="121" t="s">
        <v>335</v>
      </c>
      <c r="E14" s="235"/>
      <c r="F14" s="237"/>
    </row>
    <row r="15" spans="1:6" ht="96" customHeight="1" thickBot="1">
      <c r="A15" s="169" t="s">
        <v>74</v>
      </c>
      <c r="B15" s="164" t="s">
        <v>43</v>
      </c>
      <c r="C15" s="163" t="s">
        <v>329</v>
      </c>
      <c r="D15" s="161" t="s">
        <v>96</v>
      </c>
      <c r="E15" s="45">
        <v>100</v>
      </c>
      <c r="F15" s="159" t="s">
        <v>91</v>
      </c>
    </row>
    <row r="16" spans="1:6" ht="24" customHeight="1" thickBot="1">
      <c r="A16" s="274" t="s">
        <v>40</v>
      </c>
      <c r="B16" s="275"/>
      <c r="C16" s="275"/>
      <c r="D16" s="275"/>
      <c r="E16" s="275"/>
      <c r="F16" s="276"/>
    </row>
    <row r="17" spans="1:6" ht="94.2" customHeight="1">
      <c r="A17" s="167" t="s">
        <v>18</v>
      </c>
      <c r="B17" s="162" t="s">
        <v>43</v>
      </c>
      <c r="C17" s="163" t="s">
        <v>283</v>
      </c>
      <c r="D17" s="162" t="s">
        <v>361</v>
      </c>
      <c r="E17" s="45">
        <f>3260/5377*100</f>
        <v>60.628603310396137</v>
      </c>
      <c r="F17" s="143" t="s">
        <v>337</v>
      </c>
    </row>
    <row r="18" spans="1:6" ht="112.8" customHeight="1">
      <c r="A18" s="248" t="s">
        <v>19</v>
      </c>
      <c r="B18" s="233" t="s">
        <v>43</v>
      </c>
      <c r="C18" s="79" t="s">
        <v>279</v>
      </c>
      <c r="D18" s="142" t="s">
        <v>362</v>
      </c>
      <c r="E18" s="46">
        <f>680.9/930*100</f>
        <v>73.215053763440864</v>
      </c>
      <c r="F18" s="78" t="s">
        <v>91</v>
      </c>
    </row>
    <row r="19" spans="1:6" ht="79.8" customHeight="1">
      <c r="A19" s="249"/>
      <c r="B19" s="245"/>
      <c r="C19" s="79" t="s">
        <v>280</v>
      </c>
      <c r="D19" s="142" t="s">
        <v>400</v>
      </c>
      <c r="E19" s="46">
        <f>368/492.1*100</f>
        <v>74.781548465758988</v>
      </c>
      <c r="F19" s="78" t="s">
        <v>91</v>
      </c>
    </row>
    <row r="20" spans="1:6" ht="82.2" customHeight="1">
      <c r="A20" s="250"/>
      <c r="B20" s="234"/>
      <c r="C20" s="79" t="s">
        <v>281</v>
      </c>
      <c r="D20" s="142" t="s">
        <v>363</v>
      </c>
      <c r="E20" s="46">
        <f>9.2/12*100</f>
        <v>76.666666666666657</v>
      </c>
      <c r="F20" s="78" t="s">
        <v>91</v>
      </c>
    </row>
    <row r="21" spans="1:6" ht="92.4" customHeight="1">
      <c r="A21" s="171" t="s">
        <v>20</v>
      </c>
      <c r="B21" s="168" t="s">
        <v>9</v>
      </c>
      <c r="C21" s="79" t="s">
        <v>282</v>
      </c>
      <c r="D21" s="168" t="s">
        <v>364</v>
      </c>
      <c r="E21" s="46">
        <f>350/400*100</f>
        <v>87.5</v>
      </c>
      <c r="F21" s="144" t="s">
        <v>84</v>
      </c>
    </row>
    <row r="22" spans="1:6" ht="96.6" customHeight="1">
      <c r="A22" s="171" t="s">
        <v>21</v>
      </c>
      <c r="B22" s="168" t="s">
        <v>9</v>
      </c>
      <c r="C22" s="79" t="s">
        <v>284</v>
      </c>
      <c r="D22" s="168" t="s">
        <v>366</v>
      </c>
      <c r="E22" s="46">
        <f>20/19*100</f>
        <v>105.26315789473684</v>
      </c>
      <c r="F22" s="144" t="s">
        <v>365</v>
      </c>
    </row>
    <row r="23" spans="1:6" ht="96.6" customHeight="1">
      <c r="A23" s="171" t="s">
        <v>354</v>
      </c>
      <c r="B23" s="168" t="s">
        <v>43</v>
      </c>
      <c r="C23" s="79" t="s">
        <v>370</v>
      </c>
      <c r="D23" s="168"/>
      <c r="E23" s="46"/>
      <c r="F23" s="144" t="s">
        <v>365</v>
      </c>
    </row>
    <row r="24" spans="1:6" ht="96.6" customHeight="1">
      <c r="A24" s="171" t="s">
        <v>116</v>
      </c>
      <c r="B24" s="168" t="s">
        <v>43</v>
      </c>
      <c r="C24" s="79" t="s">
        <v>285</v>
      </c>
      <c r="D24" s="142" t="s">
        <v>367</v>
      </c>
      <c r="E24" s="46">
        <f>145728.9/160217*100</f>
        <v>90.95720179506543</v>
      </c>
      <c r="F24" s="78" t="s">
        <v>93</v>
      </c>
    </row>
    <row r="25" spans="1:6" ht="100.2" customHeight="1">
      <c r="A25" s="171" t="s">
        <v>117</v>
      </c>
      <c r="B25" s="168" t="s">
        <v>43</v>
      </c>
      <c r="C25" s="79"/>
      <c r="D25" s="168"/>
      <c r="E25" s="46"/>
      <c r="F25" s="78"/>
    </row>
    <row r="26" spans="1:6" ht="79.2" customHeight="1">
      <c r="A26" s="248" t="s">
        <v>118</v>
      </c>
      <c r="B26" s="233" t="s">
        <v>43</v>
      </c>
      <c r="C26" s="79" t="s">
        <v>286</v>
      </c>
      <c r="D26" s="168" t="s">
        <v>371</v>
      </c>
      <c r="E26" s="46">
        <f>400/568*100</f>
        <v>70.422535211267601</v>
      </c>
      <c r="F26" s="78" t="s">
        <v>91</v>
      </c>
    </row>
    <row r="27" spans="1:6" ht="131.4" customHeight="1">
      <c r="A27" s="250"/>
      <c r="B27" s="234"/>
      <c r="C27" s="79" t="s">
        <v>287</v>
      </c>
      <c r="D27" s="121" t="s">
        <v>349</v>
      </c>
      <c r="E27" s="126"/>
      <c r="F27" s="78" t="s">
        <v>91</v>
      </c>
    </row>
    <row r="28" spans="1:6" ht="148.80000000000001" customHeight="1">
      <c r="A28" s="246" t="s">
        <v>119</v>
      </c>
      <c r="B28" s="233" t="s">
        <v>43</v>
      </c>
      <c r="C28" s="168" t="s">
        <v>396</v>
      </c>
      <c r="D28" s="168" t="s">
        <v>372</v>
      </c>
      <c r="E28" s="46">
        <f>2/3*100</f>
        <v>66.666666666666657</v>
      </c>
      <c r="F28" s="78" t="s">
        <v>91</v>
      </c>
    </row>
    <row r="29" spans="1:6" ht="46.2" customHeight="1">
      <c r="A29" s="256"/>
      <c r="B29" s="245"/>
      <c r="C29" s="168" t="s">
        <v>397</v>
      </c>
      <c r="D29" s="47"/>
      <c r="E29" s="47"/>
      <c r="F29" s="78" t="s">
        <v>91</v>
      </c>
    </row>
    <row r="30" spans="1:6" ht="181.2" customHeight="1">
      <c r="A30" s="246" t="s">
        <v>120</v>
      </c>
      <c r="B30" s="233" t="s">
        <v>43</v>
      </c>
      <c r="C30" s="168" t="s">
        <v>288</v>
      </c>
      <c r="D30" s="168" t="s">
        <v>338</v>
      </c>
      <c r="E30" s="126"/>
      <c r="F30" s="78" t="s">
        <v>91</v>
      </c>
    </row>
    <row r="31" spans="1:6" ht="57" customHeight="1">
      <c r="A31" s="256"/>
      <c r="B31" s="245"/>
      <c r="C31" s="168" t="s">
        <v>289</v>
      </c>
      <c r="D31" s="168"/>
      <c r="E31" s="172"/>
      <c r="F31" s="78" t="s">
        <v>91</v>
      </c>
    </row>
    <row r="32" spans="1:6" ht="144.6" customHeight="1">
      <c r="A32" s="145" t="s">
        <v>121</v>
      </c>
      <c r="B32" s="168" t="s">
        <v>43</v>
      </c>
      <c r="C32" s="168" t="s">
        <v>398</v>
      </c>
      <c r="D32" s="168" t="s">
        <v>373</v>
      </c>
      <c r="E32" s="136">
        <v>92.3</v>
      </c>
      <c r="F32" s="78" t="s">
        <v>91</v>
      </c>
    </row>
    <row r="33" spans="1:6" ht="102.6" customHeight="1">
      <c r="A33" s="145" t="s">
        <v>75</v>
      </c>
      <c r="B33" s="168" t="s">
        <v>43</v>
      </c>
      <c r="C33" s="168"/>
      <c r="D33" s="168"/>
      <c r="E33" s="47"/>
      <c r="F33" s="48"/>
    </row>
    <row r="34" spans="1:6" ht="157.80000000000001" customHeight="1">
      <c r="A34" s="246" t="s">
        <v>122</v>
      </c>
      <c r="B34" s="233" t="s">
        <v>43</v>
      </c>
      <c r="C34" s="168" t="s">
        <v>290</v>
      </c>
      <c r="D34" s="142" t="s">
        <v>374</v>
      </c>
      <c r="E34" s="146">
        <f>87.2/106.3*100</f>
        <v>82.031984948259648</v>
      </c>
      <c r="F34" s="78" t="s">
        <v>91</v>
      </c>
    </row>
    <row r="35" spans="1:6" ht="45" customHeight="1">
      <c r="A35" s="256"/>
      <c r="B35" s="245"/>
      <c r="C35" s="168" t="s">
        <v>291</v>
      </c>
      <c r="D35" s="168" t="s">
        <v>375</v>
      </c>
      <c r="E35" s="46">
        <f>3.7/2.8*100</f>
        <v>132.14285714285717</v>
      </c>
      <c r="F35" s="78" t="s">
        <v>91</v>
      </c>
    </row>
    <row r="36" spans="1:6" ht="39.6" customHeight="1">
      <c r="A36" s="247"/>
      <c r="B36" s="234"/>
      <c r="C36" s="168" t="s">
        <v>292</v>
      </c>
      <c r="D36" s="168" t="s">
        <v>376</v>
      </c>
      <c r="E36" s="46">
        <f>0.6/1.1*100</f>
        <v>54.54545454545454</v>
      </c>
      <c r="F36" s="78" t="s">
        <v>91</v>
      </c>
    </row>
    <row r="37" spans="1:6" ht="187.8" customHeight="1">
      <c r="A37" s="145" t="s">
        <v>76</v>
      </c>
      <c r="B37" s="168" t="s">
        <v>43</v>
      </c>
      <c r="C37" s="168" t="s">
        <v>293</v>
      </c>
      <c r="D37" s="142" t="s">
        <v>377</v>
      </c>
      <c r="E37" s="46">
        <f>13.4/14.5*100</f>
        <v>92.413793103448285</v>
      </c>
      <c r="F37" s="78" t="s">
        <v>91</v>
      </c>
    </row>
    <row r="38" spans="1:6" ht="203.4" customHeight="1">
      <c r="A38" s="145" t="s">
        <v>77</v>
      </c>
      <c r="B38" s="168" t="s">
        <v>43</v>
      </c>
      <c r="C38" s="168" t="s">
        <v>294</v>
      </c>
      <c r="D38" s="168" t="s">
        <v>378</v>
      </c>
      <c r="E38" s="46">
        <f>19.8/12.3*100</f>
        <v>160.97560975609755</v>
      </c>
      <c r="F38" s="144" t="s">
        <v>339</v>
      </c>
    </row>
    <row r="39" spans="1:6" ht="93.6" customHeight="1">
      <c r="A39" s="145" t="s">
        <v>78</v>
      </c>
      <c r="B39" s="168" t="s">
        <v>43</v>
      </c>
      <c r="C39" s="168" t="s">
        <v>295</v>
      </c>
      <c r="D39" s="142" t="s">
        <v>340</v>
      </c>
      <c r="E39" s="147"/>
      <c r="F39" s="78" t="s">
        <v>91</v>
      </c>
    </row>
    <row r="40" spans="1:6" ht="97.8" customHeight="1">
      <c r="A40" s="145" t="s">
        <v>79</v>
      </c>
      <c r="B40" s="168" t="s">
        <v>43</v>
      </c>
      <c r="C40" s="168" t="s">
        <v>296</v>
      </c>
      <c r="D40" s="168" t="s">
        <v>341</v>
      </c>
      <c r="E40" s="147"/>
      <c r="F40" s="78" t="s">
        <v>91</v>
      </c>
    </row>
    <row r="41" spans="1:6" ht="147" customHeight="1">
      <c r="A41" s="246" t="s">
        <v>80</v>
      </c>
      <c r="B41" s="233" t="s">
        <v>43</v>
      </c>
      <c r="C41" s="168" t="s">
        <v>297</v>
      </c>
      <c r="D41" s="142" t="s">
        <v>379</v>
      </c>
      <c r="E41" s="172"/>
      <c r="F41" s="78" t="s">
        <v>91</v>
      </c>
    </row>
    <row r="42" spans="1:6" ht="180" customHeight="1">
      <c r="A42" s="256"/>
      <c r="B42" s="245"/>
      <c r="C42" s="168" t="s">
        <v>298</v>
      </c>
      <c r="D42" s="168"/>
      <c r="E42" s="172"/>
      <c r="F42" s="78" t="s">
        <v>91</v>
      </c>
    </row>
    <row r="43" spans="1:6" ht="58.2" customHeight="1">
      <c r="A43" s="256"/>
      <c r="B43" s="245"/>
      <c r="C43" s="168" t="s">
        <v>299</v>
      </c>
      <c r="D43" s="168" t="s">
        <v>380</v>
      </c>
      <c r="E43" s="46">
        <f>1.6/1*100</f>
        <v>160</v>
      </c>
      <c r="F43" s="78" t="s">
        <v>91</v>
      </c>
    </row>
    <row r="44" spans="1:6" ht="39.6" customHeight="1">
      <c r="A44" s="256"/>
      <c r="B44" s="245"/>
      <c r="C44" s="168" t="s">
        <v>300</v>
      </c>
      <c r="D44" s="168"/>
      <c r="E44" s="172"/>
      <c r="F44" s="78" t="s">
        <v>91</v>
      </c>
    </row>
    <row r="45" spans="1:6" ht="63" customHeight="1">
      <c r="A45" s="256"/>
      <c r="B45" s="245"/>
      <c r="C45" s="168" t="s">
        <v>301</v>
      </c>
      <c r="D45" s="168" t="s">
        <v>381</v>
      </c>
      <c r="E45" s="46">
        <f>358.6/410*100</f>
        <v>87.463414634146346</v>
      </c>
      <c r="F45" s="78" t="s">
        <v>91</v>
      </c>
    </row>
    <row r="46" spans="1:6" ht="52.8" customHeight="1">
      <c r="A46" s="256"/>
      <c r="B46" s="245"/>
      <c r="C46" s="168" t="s">
        <v>303</v>
      </c>
      <c r="D46" s="168" t="s">
        <v>382</v>
      </c>
      <c r="E46" s="46">
        <f>238.7/267*100</f>
        <v>89.400749063670403</v>
      </c>
      <c r="F46" s="78" t="s">
        <v>91</v>
      </c>
    </row>
    <row r="47" spans="1:6" ht="40.200000000000003" customHeight="1">
      <c r="A47" s="256"/>
      <c r="B47" s="245"/>
      <c r="C47" s="168" t="s">
        <v>304</v>
      </c>
      <c r="D47" s="168" t="s">
        <v>383</v>
      </c>
      <c r="E47" s="46">
        <f>55.8/57.8*100</f>
        <v>96.539792387543258</v>
      </c>
      <c r="F47" s="78" t="s">
        <v>91</v>
      </c>
    </row>
    <row r="48" spans="1:6" ht="55.2" customHeight="1">
      <c r="A48" s="256"/>
      <c r="B48" s="245"/>
      <c r="C48" s="168" t="s">
        <v>305</v>
      </c>
      <c r="D48" s="168"/>
      <c r="E48" s="172"/>
      <c r="F48" s="78" t="s">
        <v>91</v>
      </c>
    </row>
    <row r="49" spans="1:6" ht="37.200000000000003" customHeight="1">
      <c r="A49" s="256"/>
      <c r="B49" s="245"/>
      <c r="C49" s="168" t="s">
        <v>306</v>
      </c>
      <c r="D49" s="168" t="s">
        <v>384</v>
      </c>
      <c r="E49" s="46">
        <f>87.2/213*100</f>
        <v>40.938967136150232</v>
      </c>
      <c r="F49" s="78" t="s">
        <v>91</v>
      </c>
    </row>
    <row r="50" spans="1:6" ht="36.6" customHeight="1">
      <c r="A50" s="256"/>
      <c r="B50" s="245"/>
      <c r="C50" s="168" t="s">
        <v>307</v>
      </c>
      <c r="D50" s="168"/>
      <c r="E50" s="172"/>
      <c r="F50" s="78" t="s">
        <v>91</v>
      </c>
    </row>
    <row r="51" spans="1:6" ht="76.8" customHeight="1">
      <c r="A51" s="247"/>
      <c r="B51" s="234"/>
      <c r="C51" s="168" t="s">
        <v>302</v>
      </c>
      <c r="D51" s="168"/>
      <c r="E51" s="172"/>
      <c r="F51" s="78" t="s">
        <v>91</v>
      </c>
    </row>
    <row r="52" spans="1:6" ht="207" customHeight="1">
      <c r="A52" s="145" t="s">
        <v>123</v>
      </c>
      <c r="B52" s="168" t="s">
        <v>43</v>
      </c>
      <c r="C52" s="168" t="s">
        <v>308</v>
      </c>
      <c r="D52" s="142" t="s">
        <v>385</v>
      </c>
      <c r="E52" s="46">
        <f>21.3/18.7*100</f>
        <v>113.90374331550804</v>
      </c>
      <c r="F52" s="78" t="s">
        <v>91</v>
      </c>
    </row>
    <row r="53" spans="1:6" ht="151.19999999999999" customHeight="1">
      <c r="A53" s="145" t="s">
        <v>124</v>
      </c>
      <c r="B53" s="168" t="s">
        <v>43</v>
      </c>
      <c r="C53" s="168" t="s">
        <v>309</v>
      </c>
      <c r="D53" s="142" t="s">
        <v>386</v>
      </c>
      <c r="E53" s="46">
        <f>70.9/62.4*100</f>
        <v>113.62179487179489</v>
      </c>
      <c r="F53" s="78" t="s">
        <v>91</v>
      </c>
    </row>
    <row r="54" spans="1:6" ht="105.6" customHeight="1">
      <c r="A54" s="132" t="s">
        <v>87</v>
      </c>
      <c r="B54" s="164" t="s">
        <v>43</v>
      </c>
      <c r="C54" s="164" t="s">
        <v>310</v>
      </c>
      <c r="D54" s="161" t="s">
        <v>387</v>
      </c>
      <c r="E54" s="46">
        <f>15500/18887.96*100</f>
        <v>82.062859091188258</v>
      </c>
      <c r="F54" s="159" t="s">
        <v>91</v>
      </c>
    </row>
    <row r="55" spans="1:6" ht="93.6" customHeight="1">
      <c r="A55" s="260" t="s">
        <v>125</v>
      </c>
      <c r="B55" s="233" t="s">
        <v>43</v>
      </c>
      <c r="C55" s="168" t="s">
        <v>311</v>
      </c>
      <c r="D55" s="168"/>
      <c r="E55" s="47"/>
      <c r="F55" s="159" t="s">
        <v>339</v>
      </c>
    </row>
    <row r="56" spans="1:6" ht="57" customHeight="1" thickBot="1">
      <c r="A56" s="280"/>
      <c r="B56" s="245"/>
      <c r="C56" s="168" t="s">
        <v>289</v>
      </c>
      <c r="D56" s="168" t="s">
        <v>388</v>
      </c>
      <c r="E56" s="47"/>
      <c r="F56" s="159" t="s">
        <v>91</v>
      </c>
    </row>
    <row r="57" spans="1:6" ht="24" customHeight="1" thickBot="1">
      <c r="A57" s="277" t="s">
        <v>40</v>
      </c>
      <c r="B57" s="278"/>
      <c r="C57" s="278"/>
      <c r="D57" s="278"/>
      <c r="E57" s="278"/>
      <c r="F57" s="279"/>
    </row>
    <row r="58" spans="1:6" ht="104.4">
      <c r="A58" s="49" t="s">
        <v>11</v>
      </c>
      <c r="B58" s="168" t="s">
        <v>89</v>
      </c>
      <c r="C58" s="168"/>
      <c r="D58" s="47"/>
      <c r="E58" s="47"/>
      <c r="F58" s="48"/>
    </row>
    <row r="59" spans="1:6" ht="75.599999999999994" customHeight="1">
      <c r="A59" s="145" t="s">
        <v>13</v>
      </c>
      <c r="B59" s="168" t="s">
        <v>43</v>
      </c>
      <c r="C59" s="168" t="s">
        <v>312</v>
      </c>
      <c r="D59" s="142" t="s">
        <v>342</v>
      </c>
      <c r="E59" s="50">
        <v>100</v>
      </c>
      <c r="F59" s="78" t="s">
        <v>85</v>
      </c>
    </row>
    <row r="60" spans="1:6" ht="49.8" customHeight="1">
      <c r="A60" s="246" t="s">
        <v>12</v>
      </c>
      <c r="B60" s="233" t="s">
        <v>43</v>
      </c>
      <c r="C60" s="168" t="s">
        <v>313</v>
      </c>
      <c r="D60" s="142" t="s">
        <v>343</v>
      </c>
      <c r="E60" s="50">
        <v>56.6</v>
      </c>
      <c r="F60" s="78" t="s">
        <v>92</v>
      </c>
    </row>
    <row r="61" spans="1:6" ht="76.8" customHeight="1">
      <c r="A61" s="247"/>
      <c r="B61" s="234"/>
      <c r="C61" s="168" t="s">
        <v>314</v>
      </c>
      <c r="D61" s="121"/>
      <c r="E61" s="122"/>
      <c r="F61" s="78" t="s">
        <v>92</v>
      </c>
    </row>
    <row r="62" spans="1:6" ht="39" customHeight="1">
      <c r="A62" s="246" t="s">
        <v>14</v>
      </c>
      <c r="B62" s="233" t="s">
        <v>43</v>
      </c>
      <c r="C62" s="168" t="s">
        <v>315</v>
      </c>
      <c r="D62" s="168"/>
      <c r="E62" s="47"/>
      <c r="F62" s="78" t="s">
        <v>344</v>
      </c>
    </row>
    <row r="63" spans="1:6" ht="82.2" customHeight="1">
      <c r="A63" s="247"/>
      <c r="B63" s="234"/>
      <c r="C63" s="168" t="s">
        <v>348</v>
      </c>
      <c r="D63" s="168"/>
      <c r="E63" s="139"/>
      <c r="F63" s="78" t="s">
        <v>344</v>
      </c>
    </row>
    <row r="64" spans="1:6" ht="44.4" customHeight="1">
      <c r="A64" s="246" t="s">
        <v>15</v>
      </c>
      <c r="B64" s="233" t="s">
        <v>43</v>
      </c>
      <c r="C64" s="168" t="s">
        <v>315</v>
      </c>
      <c r="E64" s="47"/>
      <c r="F64" s="78" t="s">
        <v>91</v>
      </c>
    </row>
    <row r="65" spans="1:6" ht="88.8" customHeight="1">
      <c r="A65" s="247"/>
      <c r="B65" s="234"/>
      <c r="C65" s="168" t="s">
        <v>316</v>
      </c>
      <c r="D65" s="142" t="s">
        <v>345</v>
      </c>
      <c r="E65" s="47"/>
      <c r="F65" s="78" t="s">
        <v>94</v>
      </c>
    </row>
    <row r="66" spans="1:6" ht="102" customHeight="1">
      <c r="A66" s="145" t="s">
        <v>16</v>
      </c>
      <c r="B66" s="168" t="s">
        <v>9</v>
      </c>
      <c r="C66" s="168" t="s">
        <v>317</v>
      </c>
      <c r="D66" s="168"/>
      <c r="E66" s="47"/>
      <c r="F66" s="78" t="s">
        <v>91</v>
      </c>
    </row>
    <row r="67" spans="1:6" ht="114.6" customHeight="1">
      <c r="A67" s="246" t="s">
        <v>17</v>
      </c>
      <c r="B67" s="233" t="s">
        <v>43</v>
      </c>
      <c r="C67" s="168" t="s">
        <v>318</v>
      </c>
      <c r="D67" s="238" t="s">
        <v>389</v>
      </c>
      <c r="E67" s="127"/>
      <c r="F67" s="78" t="s">
        <v>91</v>
      </c>
    </row>
    <row r="68" spans="1:6" ht="46.8" customHeight="1">
      <c r="A68" s="247"/>
      <c r="B68" s="234"/>
      <c r="C68" s="164" t="s">
        <v>319</v>
      </c>
      <c r="D68" s="239"/>
      <c r="E68" s="174">
        <f>34/31*100</f>
        <v>109.6774193548387</v>
      </c>
      <c r="F68" s="78" t="s">
        <v>91</v>
      </c>
    </row>
    <row r="69" spans="1:6" ht="54">
      <c r="A69" s="166" t="s">
        <v>88</v>
      </c>
      <c r="B69" s="164" t="s">
        <v>95</v>
      </c>
      <c r="C69" s="164" t="s">
        <v>320</v>
      </c>
      <c r="D69" s="164" t="s">
        <v>350</v>
      </c>
      <c r="E69" s="148">
        <f>4270/200*100</f>
        <v>2135</v>
      </c>
      <c r="F69" s="159" t="s">
        <v>351</v>
      </c>
    </row>
    <row r="70" spans="1:6" ht="54">
      <c r="A70" s="166" t="s">
        <v>126</v>
      </c>
      <c r="B70" s="164" t="s">
        <v>9</v>
      </c>
      <c r="C70" s="164"/>
      <c r="D70" s="164"/>
      <c r="E70" s="164"/>
      <c r="F70" s="164"/>
    </row>
    <row r="71" spans="1:6" ht="54">
      <c r="A71" s="246" t="s">
        <v>127</v>
      </c>
      <c r="B71" s="233" t="s">
        <v>9</v>
      </c>
      <c r="C71" s="164" t="s">
        <v>321</v>
      </c>
      <c r="D71" s="164" t="s">
        <v>390</v>
      </c>
      <c r="E71" s="41">
        <f>4/60*100</f>
        <v>6.666666666666667</v>
      </c>
      <c r="F71" s="159" t="s">
        <v>91</v>
      </c>
    </row>
    <row r="72" spans="1:6" ht="58.2" customHeight="1">
      <c r="A72" s="247"/>
      <c r="B72" s="234"/>
      <c r="C72" s="164" t="s">
        <v>322</v>
      </c>
      <c r="D72" s="164" t="s">
        <v>391</v>
      </c>
      <c r="E72" s="41">
        <f>444/1130*100</f>
        <v>39.292035398230091</v>
      </c>
      <c r="F72" s="159" t="s">
        <v>91</v>
      </c>
    </row>
    <row r="73" spans="1:6" ht="74.400000000000006" customHeight="1">
      <c r="A73" s="166" t="s">
        <v>128</v>
      </c>
      <c r="B73" s="164" t="s">
        <v>9</v>
      </c>
      <c r="C73" s="164" t="s">
        <v>323</v>
      </c>
      <c r="D73" s="164" t="s">
        <v>392</v>
      </c>
      <c r="E73" s="41">
        <f>112/377*100</f>
        <v>29.708222811671085</v>
      </c>
      <c r="F73" s="159" t="s">
        <v>91</v>
      </c>
    </row>
    <row r="74" spans="1:6" ht="70.2" thickBot="1">
      <c r="A74" s="118" t="s">
        <v>129</v>
      </c>
      <c r="B74" s="164" t="s">
        <v>278</v>
      </c>
      <c r="C74" s="164"/>
      <c r="D74" s="164"/>
      <c r="E74" s="164"/>
      <c r="F74" s="164"/>
    </row>
    <row r="75" spans="1:6" ht="18" thickBot="1">
      <c r="A75" s="257" t="s">
        <v>41</v>
      </c>
      <c r="B75" s="258"/>
      <c r="C75" s="258"/>
      <c r="D75" s="258"/>
      <c r="E75" s="258"/>
      <c r="F75" s="259"/>
    </row>
    <row r="76" spans="1:6" ht="98.4" customHeight="1">
      <c r="A76" s="133" t="s">
        <v>130</v>
      </c>
      <c r="B76" s="135" t="s">
        <v>278</v>
      </c>
      <c r="C76" s="162" t="s">
        <v>90</v>
      </c>
      <c r="D76" s="162"/>
      <c r="E76" s="162"/>
      <c r="F76" s="162"/>
    </row>
    <row r="77" spans="1:6" ht="41.4" customHeight="1">
      <c r="A77" s="251" t="s">
        <v>131</v>
      </c>
      <c r="B77" s="245" t="s">
        <v>278</v>
      </c>
      <c r="C77" s="165" t="s">
        <v>315</v>
      </c>
      <c r="D77" s="165"/>
      <c r="E77" s="165"/>
      <c r="F77" s="159" t="s">
        <v>91</v>
      </c>
    </row>
    <row r="78" spans="1:6" ht="225" customHeight="1" thickBot="1">
      <c r="A78" s="252"/>
      <c r="B78" s="253"/>
      <c r="C78" s="164" t="s">
        <v>393</v>
      </c>
      <c r="D78" s="164" t="s">
        <v>394</v>
      </c>
      <c r="E78" s="41">
        <f>2627.2/4053.5*100</f>
        <v>64.813124460342905</v>
      </c>
      <c r="F78" s="159" t="s">
        <v>91</v>
      </c>
    </row>
    <row r="79" spans="1:6" ht="18" thickBot="1">
      <c r="A79" s="257" t="s">
        <v>40</v>
      </c>
      <c r="B79" s="258"/>
      <c r="C79" s="281"/>
      <c r="D79" s="258"/>
      <c r="E79" s="258"/>
      <c r="F79" s="259"/>
    </row>
    <row r="80" spans="1:6" ht="115.2" customHeight="1">
      <c r="A80" s="254" t="s">
        <v>132</v>
      </c>
      <c r="B80" s="242" t="s">
        <v>278</v>
      </c>
      <c r="C80" s="149" t="s">
        <v>324</v>
      </c>
      <c r="D80" s="150" t="s">
        <v>399</v>
      </c>
      <c r="E80" s="151">
        <f>10054/8734.8*100</f>
        <v>115.10280716215597</v>
      </c>
      <c r="F80" s="159" t="s">
        <v>91</v>
      </c>
    </row>
    <row r="81" spans="1:7" ht="81" customHeight="1">
      <c r="A81" s="255"/>
      <c r="B81" s="234"/>
      <c r="C81" s="149" t="s">
        <v>325</v>
      </c>
      <c r="D81" s="149" t="s">
        <v>395</v>
      </c>
      <c r="E81" s="151">
        <f>725.46/459*100</f>
        <v>158.05228758169935</v>
      </c>
      <c r="F81" s="159" t="s">
        <v>91</v>
      </c>
    </row>
    <row r="82" spans="1:7" ht="162">
      <c r="A82" s="260" t="s">
        <v>133</v>
      </c>
      <c r="B82" s="233" t="s">
        <v>278</v>
      </c>
      <c r="C82" s="152" t="s">
        <v>326</v>
      </c>
      <c r="D82" s="153"/>
      <c r="E82" s="153"/>
      <c r="F82" s="159" t="s">
        <v>94</v>
      </c>
    </row>
    <row r="83" spans="1:7" ht="110.4" customHeight="1">
      <c r="A83" s="255"/>
      <c r="B83" s="234"/>
      <c r="C83" s="152" t="s">
        <v>327</v>
      </c>
      <c r="D83" s="153"/>
      <c r="E83" s="153"/>
      <c r="F83" s="168" t="s">
        <v>91</v>
      </c>
      <c r="G83" s="120"/>
    </row>
    <row r="84" spans="1:7" ht="18">
      <c r="A84" s="119"/>
      <c r="B84" s="120"/>
      <c r="C84" s="120"/>
      <c r="D84" s="120"/>
      <c r="E84" s="120"/>
      <c r="F84" s="120"/>
    </row>
    <row r="85" spans="1:7" ht="18">
      <c r="A85" s="119"/>
      <c r="B85" s="120"/>
      <c r="C85" s="120"/>
      <c r="D85" s="120"/>
      <c r="E85" s="120"/>
      <c r="F85" s="120"/>
    </row>
    <row r="86" spans="1:7" ht="18">
      <c r="A86" s="119"/>
      <c r="B86" s="120"/>
      <c r="C86" s="120"/>
      <c r="D86" s="120"/>
      <c r="E86" s="120"/>
      <c r="F86" s="120"/>
    </row>
    <row r="87" spans="1:7" ht="18">
      <c r="A87" s="119"/>
      <c r="B87" s="120"/>
      <c r="C87" s="120"/>
      <c r="D87" s="120"/>
      <c r="E87" s="120"/>
      <c r="F87" s="120"/>
    </row>
    <row r="88" spans="1:7" ht="18">
      <c r="A88" s="119"/>
      <c r="B88" s="120"/>
      <c r="C88" s="120"/>
      <c r="D88" s="120"/>
      <c r="E88" s="120"/>
      <c r="F88" s="120"/>
    </row>
    <row r="89" spans="1:7" ht="18">
      <c r="A89" s="119"/>
      <c r="B89" s="120"/>
      <c r="C89" s="120"/>
      <c r="D89" s="120"/>
      <c r="E89" s="120"/>
      <c r="F89" s="120"/>
    </row>
    <row r="90" spans="1:7" ht="18">
      <c r="A90" s="119"/>
      <c r="B90" s="120"/>
      <c r="C90" s="120"/>
      <c r="D90" s="120"/>
      <c r="E90" s="120"/>
      <c r="F90" s="120"/>
    </row>
    <row r="91" spans="1:7" ht="18">
      <c r="A91" s="119"/>
      <c r="B91" s="120"/>
      <c r="C91" s="120"/>
    </row>
  </sheetData>
  <mergeCells count="48">
    <mergeCell ref="A71:A72"/>
    <mergeCell ref="A82:A83"/>
    <mergeCell ref="B82:B83"/>
    <mergeCell ref="A8:F8"/>
    <mergeCell ref="A1:F1"/>
    <mergeCell ref="A4:A5"/>
    <mergeCell ref="B4:B5"/>
    <mergeCell ref="C4:E4"/>
    <mergeCell ref="F4:F5"/>
    <mergeCell ref="B2:D2"/>
    <mergeCell ref="A16:F16"/>
    <mergeCell ref="A57:F57"/>
    <mergeCell ref="A41:A51"/>
    <mergeCell ref="A55:A56"/>
    <mergeCell ref="B55:B56"/>
    <mergeCell ref="A79:F79"/>
    <mergeCell ref="A18:A20"/>
    <mergeCell ref="A77:A78"/>
    <mergeCell ref="B77:B78"/>
    <mergeCell ref="A80:A81"/>
    <mergeCell ref="B80:B81"/>
    <mergeCell ref="B18:B20"/>
    <mergeCell ref="A26:A27"/>
    <mergeCell ref="B26:B27"/>
    <mergeCell ref="A28:A29"/>
    <mergeCell ref="B28:B29"/>
    <mergeCell ref="A30:A31"/>
    <mergeCell ref="B30:B31"/>
    <mergeCell ref="A34:A36"/>
    <mergeCell ref="A75:F75"/>
    <mergeCell ref="A67:A68"/>
    <mergeCell ref="B67:B68"/>
    <mergeCell ref="B71:B72"/>
    <mergeCell ref="E13:E14"/>
    <mergeCell ref="F13:F14"/>
    <mergeCell ref="D67:D68"/>
    <mergeCell ref="A12:A13"/>
    <mergeCell ref="B12:B13"/>
    <mergeCell ref="C13:C14"/>
    <mergeCell ref="D12:D13"/>
    <mergeCell ref="B34:B36"/>
    <mergeCell ref="B41:B51"/>
    <mergeCell ref="A64:A65"/>
    <mergeCell ref="B64:B65"/>
    <mergeCell ref="A60:A61"/>
    <mergeCell ref="B60:B61"/>
    <mergeCell ref="A62:A63"/>
    <mergeCell ref="B62:B63"/>
  </mergeCells>
  <pageMargins left="0.51181102362204722" right="0.31496062992125984" top="0.35433070866141736" bottom="0.35433070866141736" header="0.31496062992125984" footer="0.31496062992125984"/>
  <pageSetup paperSize="9" scale="4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84"/>
  <sheetViews>
    <sheetView tabSelected="1" topLeftCell="A4" zoomScale="70" zoomScaleNormal="70" workbookViewId="0">
      <selection activeCell="H17" sqref="H17"/>
    </sheetView>
  </sheetViews>
  <sheetFormatPr defaultRowHeight="16.8"/>
  <cols>
    <col min="1" max="1" width="10" style="90" customWidth="1"/>
    <col min="2" max="2" width="72.21875" style="91" customWidth="1"/>
    <col min="3" max="3" width="14.6640625" style="91" customWidth="1"/>
    <col min="4" max="4" width="31.44140625" style="91" customWidth="1"/>
    <col min="5" max="5" width="30.77734375" style="92" customWidth="1"/>
    <col min="6" max="6" width="27.44140625" style="103" customWidth="1"/>
    <col min="7" max="7" width="19" style="92" customWidth="1"/>
    <col min="8" max="8" width="65.6640625" style="93" customWidth="1"/>
    <col min="9" max="16384" width="8.88671875" style="90"/>
  </cols>
  <sheetData>
    <row r="1" spans="1:13" ht="17.399999999999999">
      <c r="B1" s="297" t="s">
        <v>26</v>
      </c>
      <c r="C1" s="297"/>
      <c r="D1" s="297"/>
      <c r="E1" s="297"/>
      <c r="F1" s="297"/>
      <c r="G1" s="297"/>
      <c r="H1" s="297"/>
      <c r="I1" s="94"/>
      <c r="J1" s="94"/>
      <c r="K1" s="94"/>
      <c r="L1" s="94"/>
    </row>
    <row r="2" spans="1:13" ht="17.399999999999999">
      <c r="B2" s="298" t="s">
        <v>62</v>
      </c>
      <c r="C2" s="298"/>
      <c r="D2" s="298"/>
      <c r="E2" s="298"/>
      <c r="F2" s="298"/>
      <c r="G2" s="298"/>
      <c r="H2" s="298"/>
      <c r="I2" s="94"/>
      <c r="J2" s="94"/>
      <c r="K2" s="94"/>
      <c r="L2" s="94"/>
    </row>
    <row r="3" spans="1:13" ht="17.399999999999999">
      <c r="B3" s="297" t="s">
        <v>63</v>
      </c>
      <c r="C3" s="297"/>
      <c r="D3" s="297"/>
      <c r="E3" s="297"/>
      <c r="F3" s="297"/>
      <c r="G3" s="297"/>
      <c r="H3" s="297"/>
      <c r="J3" s="94"/>
      <c r="K3" s="94"/>
      <c r="L3" s="94"/>
    </row>
    <row r="4" spans="1:13" ht="18">
      <c r="B4" s="299" t="s">
        <v>352</v>
      </c>
      <c r="C4" s="299"/>
      <c r="D4" s="299"/>
      <c r="E4" s="299"/>
      <c r="F4" s="299"/>
      <c r="G4" s="299"/>
      <c r="H4" s="299"/>
      <c r="I4" s="94"/>
      <c r="J4" s="94"/>
      <c r="K4" s="94"/>
      <c r="L4" s="94"/>
    </row>
    <row r="5" spans="1:13" ht="17.399999999999999" thickBot="1">
      <c r="B5" s="95"/>
      <c r="C5" s="96"/>
      <c r="D5" s="96"/>
      <c r="E5" s="96"/>
      <c r="F5" s="96"/>
      <c r="G5" s="96"/>
      <c r="H5" s="95"/>
      <c r="I5" s="94"/>
      <c r="J5" s="94"/>
      <c r="K5" s="94"/>
      <c r="L5" s="94"/>
    </row>
    <row r="6" spans="1:13" ht="18">
      <c r="A6" s="300" t="s">
        <v>102</v>
      </c>
      <c r="B6" s="302" t="s">
        <v>98</v>
      </c>
      <c r="C6" s="302" t="s">
        <v>50</v>
      </c>
      <c r="D6" s="304" t="s">
        <v>108</v>
      </c>
      <c r="E6" s="304"/>
      <c r="F6" s="304"/>
      <c r="G6" s="304"/>
      <c r="H6" s="305" t="s">
        <v>402</v>
      </c>
      <c r="I6" s="97"/>
      <c r="J6" s="97"/>
      <c r="K6" s="97"/>
      <c r="L6" s="97"/>
      <c r="M6" s="97"/>
    </row>
    <row r="7" spans="1:13" ht="72.599999999999994" thickBot="1">
      <c r="A7" s="301"/>
      <c r="B7" s="303"/>
      <c r="C7" s="303"/>
      <c r="D7" s="157" t="s">
        <v>109</v>
      </c>
      <c r="E7" s="157" t="s">
        <v>110</v>
      </c>
      <c r="F7" s="157" t="s">
        <v>64</v>
      </c>
      <c r="G7" s="157" t="s">
        <v>111</v>
      </c>
      <c r="H7" s="306"/>
      <c r="I7" s="97"/>
      <c r="J7" s="97"/>
      <c r="K7" s="97"/>
      <c r="L7" s="97"/>
      <c r="M7" s="97"/>
    </row>
    <row r="8" spans="1:13" ht="18" thickBot="1">
      <c r="A8" s="285" t="s">
        <v>97</v>
      </c>
      <c r="B8" s="286"/>
      <c r="C8" s="286"/>
      <c r="D8" s="286"/>
      <c r="E8" s="286"/>
      <c r="F8" s="286"/>
      <c r="G8" s="286"/>
      <c r="H8" s="287"/>
    </row>
    <row r="9" spans="1:13" ht="54">
      <c r="A9" s="104" t="s">
        <v>103</v>
      </c>
      <c r="B9" s="105" t="s">
        <v>139</v>
      </c>
      <c r="C9" s="60" t="s">
        <v>51</v>
      </c>
      <c r="D9" s="106">
        <v>99.8</v>
      </c>
      <c r="E9" s="106">
        <v>100</v>
      </c>
      <c r="F9" s="107"/>
      <c r="G9" s="64">
        <f>F9/E9*100</f>
        <v>0</v>
      </c>
      <c r="H9" s="108" t="s">
        <v>82</v>
      </c>
    </row>
    <row r="10" spans="1:13" ht="36">
      <c r="A10" s="109" t="s">
        <v>104</v>
      </c>
      <c r="B10" s="53" t="s">
        <v>134</v>
      </c>
      <c r="C10" s="156" t="s">
        <v>51</v>
      </c>
      <c r="D10" s="46">
        <v>32.6</v>
      </c>
      <c r="E10" s="46">
        <v>20.5</v>
      </c>
      <c r="F10" s="52"/>
      <c r="G10" s="64">
        <f t="shared" ref="G10:G12" si="0">F10/E10*100</f>
        <v>0</v>
      </c>
      <c r="H10" s="110" t="s">
        <v>82</v>
      </c>
    </row>
    <row r="11" spans="1:13" ht="36">
      <c r="A11" s="109" t="s">
        <v>105</v>
      </c>
      <c r="B11" s="53" t="s">
        <v>135</v>
      </c>
      <c r="C11" s="156" t="s">
        <v>51</v>
      </c>
      <c r="D11" s="51">
        <v>130.1</v>
      </c>
      <c r="E11" s="156">
        <v>115.9</v>
      </c>
      <c r="F11" s="52"/>
      <c r="G11" s="64">
        <f t="shared" si="0"/>
        <v>0</v>
      </c>
      <c r="H11" s="110" t="s">
        <v>82</v>
      </c>
    </row>
    <row r="12" spans="1:13" ht="36">
      <c r="A12" s="109" t="s">
        <v>106</v>
      </c>
      <c r="B12" s="53" t="s">
        <v>136</v>
      </c>
      <c r="C12" s="156" t="s">
        <v>51</v>
      </c>
      <c r="D12" s="156">
        <v>103.4</v>
      </c>
      <c r="E12" s="156">
        <v>101.7</v>
      </c>
      <c r="F12" s="52"/>
      <c r="G12" s="64">
        <f t="shared" si="0"/>
        <v>0</v>
      </c>
      <c r="H12" s="110" t="s">
        <v>82</v>
      </c>
    </row>
    <row r="13" spans="1:13" ht="36.6" thickBot="1">
      <c r="A13" s="111" t="s">
        <v>107</v>
      </c>
      <c r="B13" s="70" t="s">
        <v>137</v>
      </c>
      <c r="C13" s="63" t="s">
        <v>52</v>
      </c>
      <c r="D13" s="41">
        <v>33918.300000000003</v>
      </c>
      <c r="E13" s="41">
        <v>31263</v>
      </c>
      <c r="F13" s="41">
        <v>37091.1</v>
      </c>
      <c r="G13" s="64">
        <f>F13/E13*100</f>
        <v>118.64216485941847</v>
      </c>
      <c r="H13" s="112" t="s">
        <v>353</v>
      </c>
      <c r="I13" s="98"/>
    </row>
    <row r="14" spans="1:13" ht="18" thickBot="1">
      <c r="A14" s="288" t="s">
        <v>10</v>
      </c>
      <c r="B14" s="289"/>
      <c r="C14" s="289"/>
      <c r="D14" s="289"/>
      <c r="E14" s="289"/>
      <c r="F14" s="289"/>
      <c r="G14" s="289"/>
      <c r="H14" s="290"/>
    </row>
    <row r="15" spans="1:13" ht="18" thickBot="1">
      <c r="A15" s="291" t="s">
        <v>71</v>
      </c>
      <c r="B15" s="292"/>
      <c r="C15" s="292"/>
      <c r="D15" s="292"/>
      <c r="E15" s="292"/>
      <c r="F15" s="292"/>
      <c r="G15" s="292"/>
      <c r="H15" s="293"/>
    </row>
    <row r="16" spans="1:13" ht="54">
      <c r="A16" s="113" t="s">
        <v>138</v>
      </c>
      <c r="B16" s="40" t="s">
        <v>140</v>
      </c>
      <c r="C16" s="55" t="s">
        <v>65</v>
      </c>
      <c r="D16" s="45">
        <v>739.4</v>
      </c>
      <c r="E16" s="45">
        <v>391.6</v>
      </c>
      <c r="F16" s="114"/>
      <c r="G16" s="64">
        <f>F16/E16*100</f>
        <v>0</v>
      </c>
      <c r="H16" s="57" t="s">
        <v>84</v>
      </c>
      <c r="I16" s="99"/>
    </row>
    <row r="17" spans="1:8" ht="72">
      <c r="A17" s="115" t="s">
        <v>141</v>
      </c>
      <c r="B17" s="53" t="s">
        <v>142</v>
      </c>
      <c r="C17" s="156" t="s">
        <v>143</v>
      </c>
      <c r="D17" s="46" t="s">
        <v>72</v>
      </c>
      <c r="E17" s="68">
        <v>1</v>
      </c>
      <c r="F17" s="52"/>
      <c r="G17" s="64">
        <f t="shared" ref="G17:G19" si="1">F17/E17*100</f>
        <v>0</v>
      </c>
      <c r="H17" s="59" t="s">
        <v>144</v>
      </c>
    </row>
    <row r="18" spans="1:8" ht="126">
      <c r="A18" s="58" t="s">
        <v>145</v>
      </c>
      <c r="B18" s="53" t="s">
        <v>146</v>
      </c>
      <c r="C18" s="156" t="s">
        <v>56</v>
      </c>
      <c r="D18" s="55" t="s">
        <v>72</v>
      </c>
      <c r="E18" s="55">
        <v>20</v>
      </c>
      <c r="F18" s="156">
        <v>6</v>
      </c>
      <c r="G18" s="64">
        <f t="shared" si="1"/>
        <v>30</v>
      </c>
      <c r="H18" s="59" t="s">
        <v>356</v>
      </c>
    </row>
    <row r="19" spans="1:8" ht="36.6" thickBot="1">
      <c r="A19" s="62" t="s">
        <v>147</v>
      </c>
      <c r="B19" s="70" t="s">
        <v>148</v>
      </c>
      <c r="C19" s="63" t="s">
        <v>56</v>
      </c>
      <c r="D19" s="63">
        <v>1</v>
      </c>
      <c r="E19" s="63">
        <v>1</v>
      </c>
      <c r="F19" s="63">
        <v>1</v>
      </c>
      <c r="G19" s="64">
        <f t="shared" si="1"/>
        <v>100</v>
      </c>
      <c r="H19" s="65" t="s">
        <v>85</v>
      </c>
    </row>
    <row r="20" spans="1:8" ht="18" thickBot="1">
      <c r="A20" s="291" t="s">
        <v>66</v>
      </c>
      <c r="B20" s="292"/>
      <c r="C20" s="292"/>
      <c r="D20" s="292"/>
      <c r="E20" s="292"/>
      <c r="F20" s="292"/>
      <c r="G20" s="292"/>
      <c r="H20" s="293"/>
    </row>
    <row r="21" spans="1:8" ht="36">
      <c r="A21" s="54" t="s">
        <v>149</v>
      </c>
      <c r="B21" s="40" t="s">
        <v>150</v>
      </c>
      <c r="C21" s="71" t="s">
        <v>58</v>
      </c>
      <c r="D21" s="60">
        <v>955.5</v>
      </c>
      <c r="E21" s="45">
        <v>930</v>
      </c>
      <c r="F21" s="55">
        <v>680.9</v>
      </c>
      <c r="G21" s="64">
        <f t="shared" ref="G21:G67" si="2">F21/E21*100</f>
        <v>73.215053763440864</v>
      </c>
      <c r="H21" s="57" t="s">
        <v>357</v>
      </c>
    </row>
    <row r="22" spans="1:8" ht="54">
      <c r="A22" s="58" t="s">
        <v>151</v>
      </c>
      <c r="B22" s="53" t="s">
        <v>152</v>
      </c>
      <c r="C22" s="156" t="s">
        <v>58</v>
      </c>
      <c r="D22" s="50">
        <v>542.6</v>
      </c>
      <c r="E22" s="50">
        <v>492.1</v>
      </c>
      <c r="F22" s="51">
        <v>368</v>
      </c>
      <c r="G22" s="51">
        <f t="shared" si="2"/>
        <v>74.781548465758988</v>
      </c>
      <c r="H22" s="59" t="s">
        <v>357</v>
      </c>
    </row>
    <row r="23" spans="1:8" ht="72">
      <c r="A23" s="58" t="s">
        <v>153</v>
      </c>
      <c r="B23" s="53" t="s">
        <v>154</v>
      </c>
      <c r="C23" s="156" t="s">
        <v>55</v>
      </c>
      <c r="D23" s="46">
        <v>13</v>
      </c>
      <c r="E23" s="46">
        <v>12</v>
      </c>
      <c r="F23" s="46">
        <v>9.1999999999999993</v>
      </c>
      <c r="G23" s="64">
        <f t="shared" si="2"/>
        <v>76.666666666666657</v>
      </c>
      <c r="H23" s="59" t="s">
        <v>332</v>
      </c>
    </row>
    <row r="24" spans="1:8" ht="54">
      <c r="A24" s="58" t="s">
        <v>155</v>
      </c>
      <c r="B24" s="53" t="s">
        <v>156</v>
      </c>
      <c r="C24" s="156" t="s">
        <v>51</v>
      </c>
      <c r="D24" s="156" t="s">
        <v>72</v>
      </c>
      <c r="E24" s="46">
        <v>3</v>
      </c>
      <c r="F24" s="52"/>
      <c r="G24" s="51">
        <f t="shared" si="2"/>
        <v>0</v>
      </c>
      <c r="H24" s="59" t="s">
        <v>276</v>
      </c>
    </row>
    <row r="25" spans="1:8" ht="54">
      <c r="A25" s="58" t="s">
        <v>157</v>
      </c>
      <c r="B25" s="53" t="s">
        <v>158</v>
      </c>
      <c r="C25" s="156" t="s">
        <v>51</v>
      </c>
      <c r="D25" s="156" t="s">
        <v>72</v>
      </c>
      <c r="E25" s="46">
        <v>2.8</v>
      </c>
      <c r="F25" s="52"/>
      <c r="G25" s="64">
        <f t="shared" si="2"/>
        <v>0</v>
      </c>
      <c r="H25" s="59" t="s">
        <v>276</v>
      </c>
    </row>
    <row r="26" spans="1:8" ht="36">
      <c r="A26" s="58" t="s">
        <v>159</v>
      </c>
      <c r="B26" s="53" t="s">
        <v>160</v>
      </c>
      <c r="C26" s="156" t="s">
        <v>67</v>
      </c>
      <c r="D26" s="156">
        <v>340</v>
      </c>
      <c r="E26" s="156">
        <v>400</v>
      </c>
      <c r="F26" s="136">
        <v>350</v>
      </c>
      <c r="G26" s="64">
        <f t="shared" si="2"/>
        <v>87.5</v>
      </c>
      <c r="H26" s="59" t="s">
        <v>84</v>
      </c>
    </row>
    <row r="27" spans="1:8" ht="36">
      <c r="A27" s="58" t="s">
        <v>161</v>
      </c>
      <c r="B27" s="53" t="s">
        <v>162</v>
      </c>
      <c r="C27" s="156" t="s">
        <v>68</v>
      </c>
      <c r="D27" s="156">
        <v>21</v>
      </c>
      <c r="E27" s="156">
        <v>19</v>
      </c>
      <c r="F27" s="136">
        <v>20</v>
      </c>
      <c r="G27" s="64">
        <f t="shared" si="2"/>
        <v>105.26315789473684</v>
      </c>
      <c r="H27" s="59" t="s">
        <v>84</v>
      </c>
    </row>
    <row r="28" spans="1:8" ht="54">
      <c r="A28" s="58" t="s">
        <v>369</v>
      </c>
      <c r="B28" s="53" t="s">
        <v>368</v>
      </c>
      <c r="C28" s="172" t="s">
        <v>56</v>
      </c>
      <c r="D28" s="172">
        <v>2</v>
      </c>
      <c r="E28" s="172">
        <v>3</v>
      </c>
      <c r="F28" s="136"/>
      <c r="G28" s="64"/>
      <c r="H28" s="59" t="s">
        <v>84</v>
      </c>
    </row>
    <row r="29" spans="1:8" ht="72">
      <c r="A29" s="58" t="s">
        <v>163</v>
      </c>
      <c r="B29" s="53" t="s">
        <v>164</v>
      </c>
      <c r="C29" s="156" t="s">
        <v>69</v>
      </c>
      <c r="D29" s="46">
        <v>223406.7</v>
      </c>
      <c r="E29" s="156">
        <v>145728.9</v>
      </c>
      <c r="F29" s="46">
        <v>160217</v>
      </c>
      <c r="G29" s="64">
        <f t="shared" si="2"/>
        <v>109.94181661976452</v>
      </c>
      <c r="H29" s="59" t="s">
        <v>333</v>
      </c>
    </row>
    <row r="30" spans="1:8" ht="36">
      <c r="A30" s="58" t="s">
        <v>165</v>
      </c>
      <c r="B30" s="53" t="s">
        <v>166</v>
      </c>
      <c r="C30" s="156" t="s">
        <v>61</v>
      </c>
      <c r="D30" s="64">
        <v>5350</v>
      </c>
      <c r="E30" s="46">
        <v>5377</v>
      </c>
      <c r="F30" s="41">
        <v>3260</v>
      </c>
      <c r="G30" s="64">
        <f t="shared" si="2"/>
        <v>60.628603310396137</v>
      </c>
      <c r="H30" s="65" t="s">
        <v>334</v>
      </c>
    </row>
    <row r="31" spans="1:8" ht="90">
      <c r="A31" s="58" t="s">
        <v>167</v>
      </c>
      <c r="B31" s="53" t="s">
        <v>168</v>
      </c>
      <c r="C31" s="156" t="s">
        <v>51</v>
      </c>
      <c r="D31" s="51">
        <v>101.2</v>
      </c>
      <c r="E31" s="46">
        <v>99.3</v>
      </c>
      <c r="F31" s="52"/>
      <c r="G31" s="64">
        <f t="shared" si="2"/>
        <v>0</v>
      </c>
      <c r="H31" s="59" t="s">
        <v>82</v>
      </c>
    </row>
    <row r="32" spans="1:8" ht="54">
      <c r="A32" s="58" t="s">
        <v>169</v>
      </c>
      <c r="B32" s="53" t="s">
        <v>170</v>
      </c>
      <c r="C32" s="156" t="s">
        <v>51</v>
      </c>
      <c r="D32" s="51">
        <v>100.4</v>
      </c>
      <c r="E32" s="46">
        <v>98.4</v>
      </c>
      <c r="F32" s="52"/>
      <c r="G32" s="64">
        <f t="shared" si="2"/>
        <v>0</v>
      </c>
      <c r="H32" s="59" t="s">
        <v>82</v>
      </c>
    </row>
    <row r="33" spans="1:8" ht="90">
      <c r="A33" s="58" t="s">
        <v>171</v>
      </c>
      <c r="B33" s="53" t="s">
        <v>172</v>
      </c>
      <c r="C33" s="156" t="s">
        <v>51</v>
      </c>
      <c r="D33" s="51">
        <v>100.5</v>
      </c>
      <c r="E33" s="46">
        <v>97.5</v>
      </c>
      <c r="F33" s="52"/>
      <c r="G33" s="64">
        <f t="shared" si="2"/>
        <v>0</v>
      </c>
      <c r="H33" s="59" t="s">
        <v>82</v>
      </c>
    </row>
    <row r="34" spans="1:8" ht="54">
      <c r="A34" s="58" t="s">
        <v>173</v>
      </c>
      <c r="B34" s="53" t="s">
        <v>174</v>
      </c>
      <c r="C34" s="156" t="s">
        <v>51</v>
      </c>
      <c r="D34" s="51">
        <v>99.1</v>
      </c>
      <c r="E34" s="46">
        <v>103.1</v>
      </c>
      <c r="F34" s="52"/>
      <c r="G34" s="64">
        <f t="shared" si="2"/>
        <v>0</v>
      </c>
      <c r="H34" s="59" t="s">
        <v>82</v>
      </c>
    </row>
    <row r="35" spans="1:8" ht="90">
      <c r="A35" s="58" t="s">
        <v>175</v>
      </c>
      <c r="B35" s="53" t="s">
        <v>176</v>
      </c>
      <c r="C35" s="156" t="s">
        <v>51</v>
      </c>
      <c r="D35" s="51">
        <v>105.6</v>
      </c>
      <c r="E35" s="46">
        <v>109.5</v>
      </c>
      <c r="F35" s="52"/>
      <c r="G35" s="64">
        <f t="shared" si="2"/>
        <v>0</v>
      </c>
      <c r="H35" s="59" t="s">
        <v>82</v>
      </c>
    </row>
    <row r="36" spans="1:8" ht="36">
      <c r="A36" s="58" t="s">
        <v>177</v>
      </c>
      <c r="B36" s="53" t="s">
        <v>178</v>
      </c>
      <c r="C36" s="156" t="s">
        <v>51</v>
      </c>
      <c r="D36" s="51">
        <v>107</v>
      </c>
      <c r="E36" s="46">
        <v>102.5</v>
      </c>
      <c r="F36" s="52"/>
      <c r="G36" s="64">
        <f t="shared" si="2"/>
        <v>0</v>
      </c>
      <c r="H36" s="59" t="s">
        <v>82</v>
      </c>
    </row>
    <row r="37" spans="1:8" ht="36">
      <c r="A37" s="58" t="s">
        <v>179</v>
      </c>
      <c r="B37" s="53" t="s">
        <v>180</v>
      </c>
      <c r="C37" s="156" t="s">
        <v>51</v>
      </c>
      <c r="D37" s="51">
        <v>88.2</v>
      </c>
      <c r="E37" s="46">
        <v>102</v>
      </c>
      <c r="F37" s="52"/>
      <c r="G37" s="64">
        <f t="shared" si="2"/>
        <v>0</v>
      </c>
      <c r="H37" s="59" t="s">
        <v>82</v>
      </c>
    </row>
    <row r="38" spans="1:8" ht="108">
      <c r="A38" s="58" t="s">
        <v>181</v>
      </c>
      <c r="B38" s="53" t="s">
        <v>182</v>
      </c>
      <c r="C38" s="156" t="s">
        <v>53</v>
      </c>
      <c r="D38" s="51">
        <v>1697.7</v>
      </c>
      <c r="E38" s="46">
        <v>400</v>
      </c>
      <c r="F38" s="52"/>
      <c r="G38" s="51">
        <f t="shared" si="2"/>
        <v>0</v>
      </c>
      <c r="H38" s="59" t="s">
        <v>358</v>
      </c>
    </row>
    <row r="39" spans="1:8" ht="108">
      <c r="A39" s="58" t="s">
        <v>183</v>
      </c>
      <c r="B39" s="53" t="s">
        <v>184</v>
      </c>
      <c r="C39" s="156" t="s">
        <v>53</v>
      </c>
      <c r="D39" s="67">
        <v>133.94</v>
      </c>
      <c r="E39" s="46">
        <v>50</v>
      </c>
      <c r="F39" s="52"/>
      <c r="G39" s="51">
        <f t="shared" si="2"/>
        <v>0</v>
      </c>
      <c r="H39" s="59" t="s">
        <v>84</v>
      </c>
    </row>
    <row r="40" spans="1:8" ht="108">
      <c r="A40" s="58" t="s">
        <v>185</v>
      </c>
      <c r="B40" s="53" t="s">
        <v>186</v>
      </c>
      <c r="C40" s="156" t="s">
        <v>53</v>
      </c>
      <c r="D40" s="67">
        <v>118.19</v>
      </c>
      <c r="E40" s="46">
        <v>106.3</v>
      </c>
      <c r="F40" s="46">
        <v>87.2</v>
      </c>
      <c r="G40" s="64">
        <f t="shared" si="2"/>
        <v>82.031984948259648</v>
      </c>
      <c r="H40" s="59" t="s">
        <v>84</v>
      </c>
    </row>
    <row r="41" spans="1:8" ht="144">
      <c r="A41" s="58" t="s">
        <v>187</v>
      </c>
      <c r="B41" s="53" t="s">
        <v>188</v>
      </c>
      <c r="C41" s="156" t="s">
        <v>53</v>
      </c>
      <c r="D41" s="66" t="s">
        <v>72</v>
      </c>
      <c r="E41" s="46">
        <v>5.6</v>
      </c>
      <c r="F41" s="52"/>
      <c r="G41" s="64">
        <f t="shared" si="2"/>
        <v>0</v>
      </c>
      <c r="H41" s="59" t="s">
        <v>277</v>
      </c>
    </row>
    <row r="42" spans="1:8" ht="144">
      <c r="A42" s="58" t="s">
        <v>189</v>
      </c>
      <c r="B42" s="53" t="s">
        <v>190</v>
      </c>
      <c r="C42" s="156" t="s">
        <v>61</v>
      </c>
      <c r="D42" s="51">
        <v>24.9</v>
      </c>
      <c r="E42" s="46">
        <v>12.3</v>
      </c>
      <c r="F42" s="136">
        <v>19.8</v>
      </c>
      <c r="G42" s="64">
        <f t="shared" si="2"/>
        <v>160.97560975609755</v>
      </c>
      <c r="H42" s="59" t="s">
        <v>83</v>
      </c>
    </row>
    <row r="43" spans="1:8" ht="144">
      <c r="A43" s="58" t="s">
        <v>191</v>
      </c>
      <c r="B43" s="53" t="s">
        <v>192</v>
      </c>
      <c r="C43" s="156" t="s">
        <v>193</v>
      </c>
      <c r="D43" s="51">
        <v>1646.9</v>
      </c>
      <c r="E43" s="46">
        <v>805</v>
      </c>
      <c r="F43" s="52"/>
      <c r="G43" s="64">
        <f t="shared" si="2"/>
        <v>0</v>
      </c>
      <c r="H43" s="59" t="s">
        <v>84</v>
      </c>
    </row>
    <row r="44" spans="1:8" ht="72">
      <c r="A44" s="58" t="s">
        <v>194</v>
      </c>
      <c r="B44" s="53" t="s">
        <v>195</v>
      </c>
      <c r="C44" s="156" t="s">
        <v>54</v>
      </c>
      <c r="D44" s="51">
        <v>442.7</v>
      </c>
      <c r="E44" s="46">
        <v>568</v>
      </c>
      <c r="F44" s="46">
        <v>400</v>
      </c>
      <c r="G44" s="64">
        <f t="shared" si="2"/>
        <v>70.422535211267601</v>
      </c>
      <c r="H44" s="59" t="s">
        <v>84</v>
      </c>
    </row>
    <row r="45" spans="1:8" ht="36">
      <c r="A45" s="58" t="s">
        <v>196</v>
      </c>
      <c r="B45" s="53" t="s">
        <v>197</v>
      </c>
      <c r="C45" s="156" t="s">
        <v>51</v>
      </c>
      <c r="D45" s="51" t="s">
        <v>72</v>
      </c>
      <c r="E45" s="46">
        <v>1</v>
      </c>
      <c r="F45" s="136">
        <v>1.6</v>
      </c>
      <c r="G45" s="64">
        <f t="shared" si="2"/>
        <v>160</v>
      </c>
      <c r="H45" s="59" t="s">
        <v>276</v>
      </c>
    </row>
    <row r="46" spans="1:8" ht="144">
      <c r="A46" s="58" t="s">
        <v>198</v>
      </c>
      <c r="B46" s="53" t="s">
        <v>199</v>
      </c>
      <c r="C46" s="156" t="s">
        <v>59</v>
      </c>
      <c r="D46" s="67">
        <v>22.66</v>
      </c>
      <c r="E46" s="46">
        <v>18.7</v>
      </c>
      <c r="F46" s="46">
        <v>21.3</v>
      </c>
      <c r="G46" s="64">
        <f t="shared" si="2"/>
        <v>113.90374331550804</v>
      </c>
      <c r="H46" s="59" t="s">
        <v>83</v>
      </c>
    </row>
    <row r="47" spans="1:8" ht="108">
      <c r="A47" s="58" t="s">
        <v>200</v>
      </c>
      <c r="B47" s="53" t="s">
        <v>201</v>
      </c>
      <c r="C47" s="156" t="s">
        <v>59</v>
      </c>
      <c r="D47" s="51">
        <v>70.400000000000006</v>
      </c>
      <c r="E47" s="46">
        <v>62.4</v>
      </c>
      <c r="F47" s="117">
        <v>70.962999999999994</v>
      </c>
      <c r="G47" s="51">
        <f t="shared" si="2"/>
        <v>113.72275641025639</v>
      </c>
      <c r="H47" s="59" t="s">
        <v>83</v>
      </c>
    </row>
    <row r="48" spans="1:8" ht="126">
      <c r="A48" s="58" t="s">
        <v>202</v>
      </c>
      <c r="B48" s="53" t="s">
        <v>203</v>
      </c>
      <c r="C48" s="156" t="s">
        <v>204</v>
      </c>
      <c r="D48" s="67">
        <v>13.86</v>
      </c>
      <c r="E48" s="46">
        <v>14.5</v>
      </c>
      <c r="F48" s="46">
        <v>13.4</v>
      </c>
      <c r="G48" s="64">
        <f t="shared" si="2"/>
        <v>92.413793103448285</v>
      </c>
      <c r="H48" s="59" t="s">
        <v>83</v>
      </c>
    </row>
    <row r="49" spans="1:8" ht="54">
      <c r="A49" s="58" t="s">
        <v>205</v>
      </c>
      <c r="B49" s="53" t="s">
        <v>206</v>
      </c>
      <c r="C49" s="156" t="s">
        <v>51</v>
      </c>
      <c r="D49" s="67">
        <v>4.3</v>
      </c>
      <c r="E49" s="61">
        <v>4.5199999999999996</v>
      </c>
      <c r="F49" s="52"/>
      <c r="G49" s="64">
        <f t="shared" si="2"/>
        <v>0</v>
      </c>
      <c r="H49" s="59" t="s">
        <v>83</v>
      </c>
    </row>
    <row r="50" spans="1:8" ht="54">
      <c r="A50" s="58" t="s">
        <v>207</v>
      </c>
      <c r="B50" s="53" t="s">
        <v>208</v>
      </c>
      <c r="C50" s="156" t="s">
        <v>51</v>
      </c>
      <c r="D50" s="67">
        <v>10.3</v>
      </c>
      <c r="E50" s="61">
        <v>8.98</v>
      </c>
      <c r="F50" s="52"/>
      <c r="G50" s="64">
        <f t="shared" si="2"/>
        <v>0</v>
      </c>
      <c r="H50" s="59" t="s">
        <v>83</v>
      </c>
    </row>
    <row r="51" spans="1:8" ht="36">
      <c r="A51" s="58" t="s">
        <v>209</v>
      </c>
      <c r="B51" s="53" t="s">
        <v>210</v>
      </c>
      <c r="C51" s="156" t="s">
        <v>53</v>
      </c>
      <c r="D51" s="67">
        <v>46.97</v>
      </c>
      <c r="E51" s="68">
        <v>50</v>
      </c>
      <c r="F51" s="52"/>
      <c r="G51" s="64">
        <f t="shared" si="2"/>
        <v>0</v>
      </c>
      <c r="H51" s="59" t="s">
        <v>83</v>
      </c>
    </row>
    <row r="52" spans="1:8" ht="36">
      <c r="A52" s="58" t="s">
        <v>211</v>
      </c>
      <c r="B52" s="53" t="s">
        <v>212</v>
      </c>
      <c r="C52" s="156" t="s">
        <v>53</v>
      </c>
      <c r="D52" s="67">
        <v>507.65</v>
      </c>
      <c r="E52" s="46">
        <v>410</v>
      </c>
      <c r="F52" s="46">
        <v>358.6</v>
      </c>
      <c r="G52" s="64">
        <f t="shared" si="2"/>
        <v>87.463414634146346</v>
      </c>
      <c r="H52" s="59" t="s">
        <v>357</v>
      </c>
    </row>
    <row r="53" spans="1:8" ht="36">
      <c r="A53" s="58" t="s">
        <v>213</v>
      </c>
      <c r="B53" s="53" t="s">
        <v>214</v>
      </c>
      <c r="C53" s="156" t="s">
        <v>53</v>
      </c>
      <c r="D53" s="51">
        <v>294.3</v>
      </c>
      <c r="E53" s="46">
        <v>267</v>
      </c>
      <c r="F53" s="46">
        <v>238.7</v>
      </c>
      <c r="G53" s="64">
        <f t="shared" si="2"/>
        <v>89.400749063670403</v>
      </c>
      <c r="H53" s="59" t="s">
        <v>357</v>
      </c>
    </row>
    <row r="54" spans="1:8" ht="36">
      <c r="A54" s="58" t="s">
        <v>215</v>
      </c>
      <c r="B54" s="53" t="s">
        <v>216</v>
      </c>
      <c r="C54" s="156" t="s">
        <v>53</v>
      </c>
      <c r="D54" s="67">
        <v>65.19</v>
      </c>
      <c r="E54" s="46">
        <v>57.8</v>
      </c>
      <c r="F54" s="46">
        <v>55.8</v>
      </c>
      <c r="G54" s="64">
        <f t="shared" si="2"/>
        <v>96.539792387543258</v>
      </c>
      <c r="H54" s="59" t="s">
        <v>357</v>
      </c>
    </row>
    <row r="55" spans="1:8" ht="36">
      <c r="A55" s="58" t="s">
        <v>217</v>
      </c>
      <c r="B55" s="53" t="s">
        <v>218</v>
      </c>
      <c r="C55" s="156" t="s">
        <v>53</v>
      </c>
      <c r="D55" s="67">
        <v>0.69</v>
      </c>
      <c r="E55" s="46">
        <v>0.6</v>
      </c>
      <c r="F55" s="52"/>
      <c r="G55" s="64">
        <f t="shared" si="2"/>
        <v>0</v>
      </c>
      <c r="H55" s="59" t="s">
        <v>83</v>
      </c>
    </row>
    <row r="56" spans="1:8" ht="36">
      <c r="A56" s="58" t="s">
        <v>219</v>
      </c>
      <c r="B56" s="53" t="s">
        <v>220</v>
      </c>
      <c r="C56" s="156" t="s">
        <v>57</v>
      </c>
      <c r="D56" s="51">
        <v>227.4</v>
      </c>
      <c r="E56" s="46">
        <v>213</v>
      </c>
      <c r="F56" s="46">
        <v>87.2</v>
      </c>
      <c r="G56" s="64">
        <f t="shared" si="2"/>
        <v>40.938967136150232</v>
      </c>
      <c r="H56" s="59" t="s">
        <v>359</v>
      </c>
    </row>
    <row r="57" spans="1:8" ht="36">
      <c r="A57" s="58" t="s">
        <v>221</v>
      </c>
      <c r="B57" s="53" t="s">
        <v>222</v>
      </c>
      <c r="C57" s="156" t="s">
        <v>53</v>
      </c>
      <c r="D57" s="51">
        <v>4.9000000000000004</v>
      </c>
      <c r="E57" s="46">
        <v>2.8</v>
      </c>
      <c r="F57" s="46">
        <v>3.7</v>
      </c>
      <c r="G57" s="64">
        <f t="shared" si="2"/>
        <v>132.14285714285717</v>
      </c>
      <c r="H57" s="59" t="s">
        <v>357</v>
      </c>
    </row>
    <row r="58" spans="1:8" ht="36">
      <c r="A58" s="58" t="s">
        <v>223</v>
      </c>
      <c r="B58" s="53" t="s">
        <v>224</v>
      </c>
      <c r="C58" s="156" t="s">
        <v>53</v>
      </c>
      <c r="D58" s="51">
        <v>1</v>
      </c>
      <c r="E58" s="46">
        <v>1.1000000000000001</v>
      </c>
      <c r="F58" s="46">
        <v>0.6</v>
      </c>
      <c r="G58" s="64">
        <f t="shared" si="2"/>
        <v>54.54545454545454</v>
      </c>
      <c r="H58" s="59" t="s">
        <v>357</v>
      </c>
    </row>
    <row r="59" spans="1:8" ht="108">
      <c r="A59" s="58" t="s">
        <v>225</v>
      </c>
      <c r="B59" s="53" t="s">
        <v>226</v>
      </c>
      <c r="C59" s="156" t="s">
        <v>56</v>
      </c>
      <c r="D59" s="51" t="s">
        <v>72</v>
      </c>
      <c r="E59" s="68">
        <v>13</v>
      </c>
      <c r="F59" s="136">
        <v>15</v>
      </c>
      <c r="G59" s="64">
        <f t="shared" si="2"/>
        <v>115.38461538461537</v>
      </c>
      <c r="H59" s="59" t="s">
        <v>144</v>
      </c>
    </row>
    <row r="60" spans="1:8" ht="108">
      <c r="A60" s="58" t="s">
        <v>227</v>
      </c>
      <c r="B60" s="53" t="s">
        <v>228</v>
      </c>
      <c r="C60" s="156" t="s">
        <v>56</v>
      </c>
      <c r="D60" s="51" t="s">
        <v>72</v>
      </c>
      <c r="E60" s="68">
        <v>3</v>
      </c>
      <c r="F60" s="136">
        <v>2</v>
      </c>
      <c r="G60" s="64">
        <f t="shared" si="2"/>
        <v>66.666666666666657</v>
      </c>
      <c r="H60" s="59" t="s">
        <v>144</v>
      </c>
    </row>
    <row r="61" spans="1:8" ht="18">
      <c r="A61" s="58" t="s">
        <v>229</v>
      </c>
      <c r="B61" s="53" t="s">
        <v>230</v>
      </c>
      <c r="C61" s="156" t="s">
        <v>61</v>
      </c>
      <c r="D61" s="51">
        <v>520</v>
      </c>
      <c r="E61" s="46">
        <v>25.4</v>
      </c>
      <c r="F61" s="52"/>
      <c r="G61" s="64">
        <f t="shared" si="2"/>
        <v>0</v>
      </c>
      <c r="H61" s="59" t="s">
        <v>84</v>
      </c>
    </row>
    <row r="62" spans="1:8" ht="18">
      <c r="A62" s="58" t="s">
        <v>231</v>
      </c>
      <c r="B62" s="53" t="s">
        <v>232</v>
      </c>
      <c r="C62" s="156" t="s">
        <v>56</v>
      </c>
      <c r="D62" s="69">
        <v>9350</v>
      </c>
      <c r="E62" s="68">
        <v>9300</v>
      </c>
      <c r="F62" s="52"/>
      <c r="G62" s="64">
        <f t="shared" si="2"/>
        <v>0</v>
      </c>
      <c r="H62" s="59" t="s">
        <v>83</v>
      </c>
    </row>
    <row r="63" spans="1:8" ht="36">
      <c r="A63" s="58" t="s">
        <v>234</v>
      </c>
      <c r="B63" s="53" t="s">
        <v>235</v>
      </c>
      <c r="C63" s="156" t="s">
        <v>233</v>
      </c>
      <c r="D63" s="67">
        <v>17098.93</v>
      </c>
      <c r="E63" s="61">
        <v>18887.96</v>
      </c>
      <c r="F63" s="173">
        <v>15500</v>
      </c>
      <c r="G63" s="64">
        <f t="shared" si="2"/>
        <v>82.062859091188258</v>
      </c>
      <c r="H63" s="59" t="s">
        <v>84</v>
      </c>
    </row>
    <row r="64" spans="1:8" ht="54">
      <c r="A64" s="58" t="s">
        <v>236</v>
      </c>
      <c r="B64" s="53" t="s">
        <v>237</v>
      </c>
      <c r="C64" s="156" t="s">
        <v>53</v>
      </c>
      <c r="D64" s="67">
        <v>7.49</v>
      </c>
      <c r="E64" s="46">
        <v>1.5</v>
      </c>
      <c r="F64" s="52"/>
      <c r="G64" s="64">
        <f t="shared" si="2"/>
        <v>0</v>
      </c>
      <c r="H64" s="59" t="s">
        <v>83</v>
      </c>
    </row>
    <row r="65" spans="1:16" ht="108">
      <c r="A65" s="58" t="s">
        <v>238</v>
      </c>
      <c r="B65" s="53" t="s">
        <v>239</v>
      </c>
      <c r="C65" s="156" t="s">
        <v>193</v>
      </c>
      <c r="D65" s="67">
        <v>0.96</v>
      </c>
      <c r="E65" s="46">
        <v>0.5</v>
      </c>
      <c r="F65" s="52"/>
      <c r="G65" s="51">
        <f t="shared" si="2"/>
        <v>0</v>
      </c>
      <c r="H65" s="59" t="s">
        <v>84</v>
      </c>
    </row>
    <row r="66" spans="1:16" ht="48.6" customHeight="1">
      <c r="A66" s="58" t="s">
        <v>240</v>
      </c>
      <c r="B66" s="53" t="s">
        <v>241</v>
      </c>
      <c r="C66" s="156" t="s">
        <v>55</v>
      </c>
      <c r="D66" s="67">
        <v>826.68</v>
      </c>
      <c r="E66" s="117">
        <v>680.58799999999997</v>
      </c>
      <c r="F66" s="52"/>
      <c r="G66" s="51">
        <f t="shared" si="2"/>
        <v>0</v>
      </c>
      <c r="H66" s="59" t="s">
        <v>83</v>
      </c>
    </row>
    <row r="67" spans="1:16" ht="49.8" customHeight="1" thickBot="1">
      <c r="A67" s="62" t="s">
        <v>242</v>
      </c>
      <c r="B67" s="70" t="s">
        <v>243</v>
      </c>
      <c r="C67" s="63" t="s">
        <v>52</v>
      </c>
      <c r="D67" s="63">
        <v>31458.9</v>
      </c>
      <c r="E67" s="41">
        <v>30750</v>
      </c>
      <c r="F67" s="138">
        <v>37635.5</v>
      </c>
      <c r="G67" s="64">
        <f t="shared" si="2"/>
        <v>122.39186991869919</v>
      </c>
      <c r="H67" s="59" t="s">
        <v>353</v>
      </c>
    </row>
    <row r="68" spans="1:16" ht="34.799999999999997" customHeight="1" thickBot="1">
      <c r="A68" s="288" t="s">
        <v>11</v>
      </c>
      <c r="B68" s="289"/>
      <c r="C68" s="289"/>
      <c r="D68" s="289"/>
      <c r="E68" s="289"/>
      <c r="F68" s="289"/>
      <c r="G68" s="289"/>
      <c r="H68" s="290"/>
    </row>
    <row r="69" spans="1:16" ht="24.6" customHeight="1" thickBot="1">
      <c r="A69" s="294" t="s">
        <v>66</v>
      </c>
      <c r="B69" s="295"/>
      <c r="C69" s="295"/>
      <c r="D69" s="295"/>
      <c r="E69" s="295"/>
      <c r="F69" s="295"/>
      <c r="G69" s="295"/>
      <c r="H69" s="296"/>
    </row>
    <row r="70" spans="1:16" ht="31.8" customHeight="1">
      <c r="A70" s="62" t="s">
        <v>244</v>
      </c>
      <c r="B70" s="70" t="s">
        <v>245</v>
      </c>
      <c r="C70" s="63" t="s">
        <v>70</v>
      </c>
      <c r="D70" s="71">
        <v>820</v>
      </c>
      <c r="E70" s="63">
        <v>850</v>
      </c>
      <c r="F70" s="71">
        <v>481</v>
      </c>
      <c r="G70" s="56">
        <f>F70/E70*100</f>
        <v>56.588235294117652</v>
      </c>
      <c r="H70" s="57" t="s">
        <v>83</v>
      </c>
    </row>
    <row r="71" spans="1:16" ht="71.400000000000006" customHeight="1">
      <c r="A71" s="62" t="s">
        <v>246</v>
      </c>
      <c r="B71" s="70" t="s">
        <v>247</v>
      </c>
      <c r="C71" s="63" t="s">
        <v>56</v>
      </c>
      <c r="D71" s="63">
        <v>971</v>
      </c>
      <c r="E71" s="63">
        <v>700</v>
      </c>
      <c r="F71" s="52"/>
      <c r="G71" s="56">
        <f t="shared" ref="G71:G80" si="3">F71/E71*100</f>
        <v>0</v>
      </c>
      <c r="H71" s="59" t="s">
        <v>83</v>
      </c>
    </row>
    <row r="72" spans="1:16" ht="53.4" customHeight="1">
      <c r="A72" s="62" t="s">
        <v>248</v>
      </c>
      <c r="B72" s="70" t="s">
        <v>249</v>
      </c>
      <c r="C72" s="63" t="s">
        <v>60</v>
      </c>
      <c r="D72" s="156">
        <v>5.3040000000000003</v>
      </c>
      <c r="E72" s="63">
        <v>5.3040000000000003</v>
      </c>
      <c r="F72" s="63">
        <v>5.3040000000000003</v>
      </c>
      <c r="G72" s="56">
        <f t="shared" si="3"/>
        <v>100</v>
      </c>
      <c r="H72" s="59" t="s">
        <v>85</v>
      </c>
    </row>
    <row r="73" spans="1:16" ht="82.8" customHeight="1">
      <c r="A73" s="62" t="s">
        <v>250</v>
      </c>
      <c r="B73" s="70" t="s">
        <v>251</v>
      </c>
      <c r="C73" s="63" t="s">
        <v>51</v>
      </c>
      <c r="D73" s="46">
        <v>100</v>
      </c>
      <c r="E73" s="41">
        <v>100</v>
      </c>
      <c r="F73" s="52"/>
      <c r="G73" s="56">
        <f t="shared" si="3"/>
        <v>0</v>
      </c>
      <c r="H73" s="59" t="s">
        <v>83</v>
      </c>
    </row>
    <row r="74" spans="1:16" ht="126">
      <c r="A74" s="62" t="s">
        <v>252</v>
      </c>
      <c r="B74" s="70" t="s">
        <v>253</v>
      </c>
      <c r="C74" s="63" t="s">
        <v>56</v>
      </c>
      <c r="D74" s="156">
        <v>1</v>
      </c>
      <c r="E74" s="63">
        <v>5</v>
      </c>
      <c r="F74" s="52"/>
      <c r="G74" s="56">
        <f t="shared" si="3"/>
        <v>0</v>
      </c>
      <c r="H74" s="59" t="s">
        <v>346</v>
      </c>
    </row>
    <row r="75" spans="1:16" ht="36.6" customHeight="1">
      <c r="A75" s="62" t="s">
        <v>254</v>
      </c>
      <c r="B75" s="70" t="s">
        <v>255</v>
      </c>
      <c r="C75" s="63" t="s">
        <v>56</v>
      </c>
      <c r="D75" s="156">
        <v>41</v>
      </c>
      <c r="E75" s="63">
        <v>31</v>
      </c>
      <c r="F75" s="156">
        <v>34</v>
      </c>
      <c r="G75" s="56">
        <f t="shared" si="3"/>
        <v>109.6774193548387</v>
      </c>
      <c r="H75" s="59" t="s">
        <v>84</v>
      </c>
    </row>
    <row r="76" spans="1:16" ht="90">
      <c r="A76" s="62" t="s">
        <v>256</v>
      </c>
      <c r="B76" s="70" t="s">
        <v>257</v>
      </c>
      <c r="C76" s="63" t="s">
        <v>56</v>
      </c>
      <c r="D76" s="63">
        <v>2</v>
      </c>
      <c r="E76" s="63">
        <v>1</v>
      </c>
      <c r="F76" s="138"/>
      <c r="G76" s="56">
        <f t="shared" si="3"/>
        <v>0</v>
      </c>
      <c r="H76" s="65" t="s">
        <v>86</v>
      </c>
    </row>
    <row r="77" spans="1:16" ht="42" customHeight="1">
      <c r="A77" s="62" t="s">
        <v>258</v>
      </c>
      <c r="B77" s="70" t="s">
        <v>259</v>
      </c>
      <c r="C77" s="63" t="s">
        <v>143</v>
      </c>
      <c r="D77" s="63">
        <v>4500</v>
      </c>
      <c r="E77" s="63">
        <v>200</v>
      </c>
      <c r="F77" s="136">
        <v>4270</v>
      </c>
      <c r="G77" s="56">
        <f t="shared" si="3"/>
        <v>2135</v>
      </c>
      <c r="H77" s="65" t="s">
        <v>360</v>
      </c>
    </row>
    <row r="78" spans="1:16" ht="62.4" customHeight="1">
      <c r="A78" s="62" t="s">
        <v>260</v>
      </c>
      <c r="B78" s="70" t="s">
        <v>261</v>
      </c>
      <c r="C78" s="63" t="s">
        <v>143</v>
      </c>
      <c r="D78" s="63" t="s">
        <v>72</v>
      </c>
      <c r="E78" s="63">
        <v>60</v>
      </c>
      <c r="F78" s="136">
        <v>4</v>
      </c>
      <c r="G78" s="56">
        <f t="shared" si="3"/>
        <v>6.666666666666667</v>
      </c>
      <c r="H78" s="65" t="s">
        <v>144</v>
      </c>
      <c r="I78" s="102"/>
      <c r="J78" s="102"/>
      <c r="K78" s="102"/>
      <c r="L78" s="102"/>
      <c r="M78" s="102"/>
      <c r="N78" s="102"/>
      <c r="O78" s="102"/>
      <c r="P78" s="102"/>
    </row>
    <row r="79" spans="1:16" ht="64.2" customHeight="1">
      <c r="A79" s="62" t="s">
        <v>262</v>
      </c>
      <c r="B79" s="70" t="s">
        <v>263</v>
      </c>
      <c r="C79" s="63" t="s">
        <v>143</v>
      </c>
      <c r="D79" s="63" t="s">
        <v>72</v>
      </c>
      <c r="E79" s="63">
        <v>1130</v>
      </c>
      <c r="F79" s="136">
        <v>444</v>
      </c>
      <c r="G79" s="56">
        <f t="shared" si="3"/>
        <v>39.292035398230091</v>
      </c>
      <c r="H79" s="65" t="s">
        <v>144</v>
      </c>
      <c r="I79" s="102"/>
      <c r="J79" s="102"/>
      <c r="K79" s="102"/>
      <c r="L79" s="102"/>
      <c r="M79" s="102"/>
      <c r="N79" s="102"/>
      <c r="O79" s="102"/>
      <c r="P79" s="102"/>
    </row>
    <row r="80" spans="1:16" ht="55.8" customHeight="1" thickBot="1">
      <c r="A80" s="62" t="s">
        <v>265</v>
      </c>
      <c r="B80" s="70" t="s">
        <v>264</v>
      </c>
      <c r="C80" s="63" t="s">
        <v>143</v>
      </c>
      <c r="D80" s="63" t="s">
        <v>72</v>
      </c>
      <c r="E80" s="63">
        <v>377</v>
      </c>
      <c r="F80" s="138">
        <v>112</v>
      </c>
      <c r="G80" s="158">
        <f t="shared" si="3"/>
        <v>29.708222811671085</v>
      </c>
      <c r="H80" s="65" t="s">
        <v>276</v>
      </c>
      <c r="I80" s="102"/>
      <c r="J80" s="102"/>
      <c r="K80" s="102"/>
      <c r="L80" s="102"/>
      <c r="M80" s="102"/>
      <c r="N80" s="102"/>
      <c r="O80" s="102"/>
      <c r="P80" s="102"/>
    </row>
    <row r="81" spans="1:16" ht="34.799999999999997" customHeight="1" thickBot="1">
      <c r="A81" s="282" t="s">
        <v>129</v>
      </c>
      <c r="B81" s="283"/>
      <c r="C81" s="283"/>
      <c r="D81" s="283"/>
      <c r="E81" s="283"/>
      <c r="F81" s="283"/>
      <c r="G81" s="283"/>
      <c r="H81" s="284"/>
      <c r="I81" s="102"/>
      <c r="J81" s="102"/>
      <c r="K81" s="102"/>
      <c r="L81" s="102"/>
      <c r="M81" s="102"/>
      <c r="N81" s="102"/>
      <c r="O81" s="102"/>
      <c r="P81" s="102"/>
    </row>
    <row r="82" spans="1:16" ht="19.8" customHeight="1" thickBot="1">
      <c r="A82" s="282" t="s">
        <v>71</v>
      </c>
      <c r="B82" s="283"/>
      <c r="C82" s="283"/>
      <c r="D82" s="283"/>
      <c r="E82" s="283"/>
      <c r="F82" s="283"/>
      <c r="G82" s="283"/>
      <c r="H82" s="284"/>
      <c r="I82" s="102"/>
      <c r="J82" s="102"/>
      <c r="K82" s="102"/>
      <c r="L82" s="102"/>
      <c r="M82" s="102"/>
      <c r="N82" s="102"/>
      <c r="O82" s="102"/>
      <c r="P82" s="102"/>
    </row>
    <row r="83" spans="1:16" ht="171.6" customHeight="1" thickBot="1">
      <c r="A83" s="72" t="s">
        <v>266</v>
      </c>
      <c r="B83" s="37" t="s">
        <v>267</v>
      </c>
      <c r="C83" s="71" t="s">
        <v>54</v>
      </c>
      <c r="D83" s="71" t="s">
        <v>72</v>
      </c>
      <c r="E83" s="71">
        <v>4053.5</v>
      </c>
      <c r="F83" s="137">
        <v>2627.2</v>
      </c>
      <c r="G83" s="56">
        <f t="shared" ref="G83" si="4">F83/E83*100</f>
        <v>64.813124460342905</v>
      </c>
      <c r="H83" s="65" t="s">
        <v>276</v>
      </c>
      <c r="I83" s="102"/>
      <c r="J83" s="102"/>
      <c r="K83" s="102"/>
      <c r="L83" s="102"/>
      <c r="M83" s="102"/>
      <c r="N83" s="102"/>
      <c r="O83" s="102"/>
      <c r="P83" s="102"/>
    </row>
    <row r="84" spans="1:16" ht="25.2" customHeight="1" thickBot="1">
      <c r="A84" s="282" t="s">
        <v>66</v>
      </c>
      <c r="B84" s="283"/>
      <c r="C84" s="283"/>
      <c r="D84" s="283"/>
      <c r="E84" s="283"/>
      <c r="F84" s="283"/>
      <c r="G84" s="283"/>
      <c r="H84" s="284"/>
      <c r="I84" s="102"/>
      <c r="J84" s="102"/>
      <c r="K84" s="102"/>
      <c r="L84" s="102"/>
      <c r="M84" s="102"/>
      <c r="N84" s="102"/>
      <c r="O84" s="102"/>
      <c r="P84" s="102"/>
    </row>
    <row r="85" spans="1:16" ht="49.8" customHeight="1">
      <c r="A85" s="72" t="s">
        <v>268</v>
      </c>
      <c r="B85" s="37" t="s">
        <v>269</v>
      </c>
      <c r="C85" s="71" t="s">
        <v>54</v>
      </c>
      <c r="D85" s="71" t="s">
        <v>72</v>
      </c>
      <c r="E85" s="71">
        <v>8734.7999999999993</v>
      </c>
      <c r="F85" s="46">
        <v>10054</v>
      </c>
      <c r="G85" s="56">
        <f t="shared" ref="G85:G88" si="5">F85/E85*100</f>
        <v>115.10280716215597</v>
      </c>
      <c r="H85" s="108" t="s">
        <v>276</v>
      </c>
      <c r="I85" s="102"/>
      <c r="J85" s="102"/>
      <c r="K85" s="102"/>
      <c r="L85" s="102"/>
      <c r="M85" s="102"/>
      <c r="N85" s="102"/>
      <c r="O85" s="102"/>
      <c r="P85" s="102"/>
    </row>
    <row r="86" spans="1:16" ht="43.2" customHeight="1">
      <c r="A86" s="58" t="s">
        <v>270</v>
      </c>
      <c r="B86" s="53" t="s">
        <v>271</v>
      </c>
      <c r="C86" s="156" t="s">
        <v>54</v>
      </c>
      <c r="D86" s="156" t="s">
        <v>72</v>
      </c>
      <c r="E86" s="156">
        <v>459</v>
      </c>
      <c r="F86" s="156">
        <v>725.46</v>
      </c>
      <c r="G86" s="125">
        <f t="shared" si="5"/>
        <v>158.05228758169935</v>
      </c>
      <c r="H86" s="110" t="s">
        <v>276</v>
      </c>
      <c r="I86" s="102"/>
      <c r="J86" s="102"/>
      <c r="K86" s="102"/>
      <c r="L86" s="102"/>
      <c r="M86" s="102"/>
      <c r="N86" s="102"/>
      <c r="O86" s="102"/>
      <c r="P86" s="102"/>
    </row>
    <row r="87" spans="1:16" ht="133.80000000000001" customHeight="1">
      <c r="A87" s="62" t="s">
        <v>272</v>
      </c>
      <c r="B87" s="70" t="s">
        <v>273</v>
      </c>
      <c r="C87" s="63" t="s">
        <v>193</v>
      </c>
      <c r="D87" s="63" t="s">
        <v>72</v>
      </c>
      <c r="E87" s="63">
        <v>3.7</v>
      </c>
      <c r="F87" s="52"/>
      <c r="G87" s="56">
        <f t="shared" si="5"/>
        <v>0</v>
      </c>
      <c r="H87" s="110" t="s">
        <v>276</v>
      </c>
      <c r="I87" s="102"/>
      <c r="J87" s="102"/>
      <c r="K87" s="102"/>
      <c r="L87" s="102"/>
      <c r="M87" s="102"/>
      <c r="N87" s="102"/>
      <c r="O87" s="102"/>
      <c r="P87" s="102"/>
    </row>
    <row r="88" spans="1:16" ht="90.6" thickBot="1">
      <c r="A88" s="73" t="s">
        <v>274</v>
      </c>
      <c r="B88" s="116" t="s">
        <v>275</v>
      </c>
      <c r="C88" s="74" t="s">
        <v>193</v>
      </c>
      <c r="D88" s="74" t="s">
        <v>72</v>
      </c>
      <c r="E88" s="74">
        <v>3.7</v>
      </c>
      <c r="F88" s="75"/>
      <c r="G88" s="124">
        <f t="shared" si="5"/>
        <v>0</v>
      </c>
      <c r="H88" s="123" t="s">
        <v>276</v>
      </c>
      <c r="I88" s="102"/>
      <c r="J88" s="102"/>
      <c r="K88" s="102"/>
      <c r="L88" s="102"/>
      <c r="M88" s="102"/>
      <c r="N88" s="102"/>
      <c r="O88" s="102"/>
      <c r="P88" s="102"/>
    </row>
    <row r="89" spans="1:16">
      <c r="B89" s="100"/>
      <c r="C89" s="100"/>
      <c r="D89" s="100"/>
      <c r="F89" s="92"/>
      <c r="H89" s="101"/>
      <c r="I89" s="102"/>
      <c r="J89" s="102"/>
      <c r="K89" s="102"/>
      <c r="L89" s="102"/>
      <c r="M89" s="102"/>
      <c r="N89" s="102"/>
      <c r="O89" s="102"/>
      <c r="P89" s="102"/>
    </row>
    <row r="90" spans="1:16">
      <c r="B90" s="100"/>
      <c r="C90" s="100"/>
      <c r="D90" s="100"/>
      <c r="F90" s="92"/>
      <c r="H90" s="101"/>
      <c r="I90" s="102"/>
      <c r="J90" s="102"/>
      <c r="K90" s="102"/>
      <c r="L90" s="102"/>
      <c r="M90" s="102"/>
      <c r="N90" s="102"/>
      <c r="O90" s="102"/>
      <c r="P90" s="102"/>
    </row>
    <row r="91" spans="1:16">
      <c r="B91" s="100"/>
      <c r="C91" s="100"/>
      <c r="D91" s="100"/>
      <c r="F91" s="92"/>
      <c r="H91" s="101"/>
      <c r="I91" s="102"/>
      <c r="J91" s="102"/>
      <c r="K91" s="102"/>
      <c r="L91" s="102"/>
      <c r="M91" s="102"/>
      <c r="N91" s="102"/>
      <c r="O91" s="102"/>
      <c r="P91" s="102"/>
    </row>
    <row r="92" spans="1:16">
      <c r="B92" s="100"/>
      <c r="C92" s="100"/>
      <c r="D92" s="100"/>
      <c r="F92" s="92"/>
      <c r="H92" s="101"/>
      <c r="I92" s="102"/>
      <c r="J92" s="102"/>
      <c r="K92" s="102"/>
      <c r="L92" s="102"/>
      <c r="M92" s="102"/>
      <c r="N92" s="102"/>
      <c r="O92" s="102"/>
      <c r="P92" s="102"/>
    </row>
    <row r="93" spans="1:16">
      <c r="B93" s="100"/>
      <c r="C93" s="100"/>
      <c r="D93" s="100"/>
      <c r="F93" s="92"/>
      <c r="H93" s="101"/>
      <c r="I93" s="102"/>
      <c r="J93" s="102"/>
      <c r="K93" s="102"/>
      <c r="L93" s="102"/>
      <c r="M93" s="102"/>
      <c r="N93" s="102"/>
      <c r="O93" s="102"/>
      <c r="P93" s="102"/>
    </row>
    <row r="94" spans="1:16">
      <c r="B94" s="100"/>
      <c r="C94" s="100"/>
      <c r="D94" s="100"/>
      <c r="F94" s="92"/>
      <c r="H94" s="101"/>
      <c r="I94" s="102"/>
      <c r="J94" s="102"/>
      <c r="K94" s="102"/>
      <c r="L94" s="102"/>
      <c r="M94" s="102"/>
      <c r="N94" s="102"/>
      <c r="O94" s="102"/>
      <c r="P94" s="102"/>
    </row>
    <row r="95" spans="1:16">
      <c r="B95" s="100"/>
      <c r="C95" s="100"/>
      <c r="D95" s="100"/>
      <c r="F95" s="92"/>
      <c r="H95" s="101"/>
      <c r="I95" s="102"/>
      <c r="J95" s="102"/>
      <c r="K95" s="102"/>
      <c r="L95" s="102"/>
      <c r="M95" s="102"/>
      <c r="N95" s="102"/>
      <c r="O95" s="102"/>
      <c r="P95" s="102"/>
    </row>
    <row r="96" spans="1:16">
      <c r="B96" s="100"/>
      <c r="C96" s="100"/>
      <c r="D96" s="100"/>
      <c r="F96" s="92"/>
      <c r="H96" s="101"/>
      <c r="I96" s="102"/>
      <c r="J96" s="102"/>
      <c r="K96" s="102"/>
      <c r="L96" s="102"/>
      <c r="M96" s="102"/>
      <c r="N96" s="102"/>
      <c r="O96" s="102"/>
      <c r="P96" s="102"/>
    </row>
    <row r="97" spans="2:16">
      <c r="B97" s="100"/>
      <c r="C97" s="100"/>
      <c r="D97" s="100"/>
      <c r="F97" s="92"/>
      <c r="H97" s="101"/>
      <c r="I97" s="102"/>
      <c r="J97" s="102"/>
      <c r="K97" s="102"/>
      <c r="L97" s="102"/>
      <c r="M97" s="102"/>
      <c r="N97" s="102"/>
      <c r="O97" s="102"/>
      <c r="P97" s="102"/>
    </row>
    <row r="98" spans="2:16">
      <c r="B98" s="100"/>
      <c r="C98" s="100"/>
      <c r="D98" s="100"/>
      <c r="F98" s="92"/>
      <c r="H98" s="101"/>
      <c r="I98" s="102"/>
      <c r="J98" s="102"/>
      <c r="K98" s="102"/>
      <c r="L98" s="102"/>
      <c r="M98" s="102"/>
      <c r="N98" s="102"/>
      <c r="O98" s="102"/>
      <c r="P98" s="102"/>
    </row>
    <row r="99" spans="2:16">
      <c r="B99" s="100"/>
      <c r="C99" s="100"/>
      <c r="D99" s="100"/>
      <c r="F99" s="92"/>
      <c r="H99" s="101"/>
      <c r="I99" s="102"/>
      <c r="J99" s="102"/>
      <c r="K99" s="102"/>
      <c r="L99" s="102"/>
      <c r="M99" s="102"/>
      <c r="N99" s="102"/>
      <c r="O99" s="102"/>
      <c r="P99" s="102"/>
    </row>
    <row r="100" spans="2:16">
      <c r="B100" s="100"/>
      <c r="C100" s="100"/>
      <c r="D100" s="100"/>
      <c r="F100" s="92"/>
      <c r="H100" s="101"/>
      <c r="I100" s="102"/>
      <c r="J100" s="102"/>
      <c r="K100" s="102"/>
      <c r="L100" s="102"/>
      <c r="M100" s="102"/>
      <c r="N100" s="102"/>
      <c r="O100" s="102"/>
      <c r="P100" s="102"/>
    </row>
    <row r="101" spans="2:16">
      <c r="B101" s="100"/>
      <c r="C101" s="100"/>
      <c r="D101" s="100"/>
      <c r="F101" s="92"/>
      <c r="H101" s="101"/>
      <c r="I101" s="102"/>
      <c r="J101" s="102"/>
      <c r="K101" s="102"/>
      <c r="L101" s="102"/>
      <c r="M101" s="102"/>
      <c r="N101" s="102"/>
      <c r="O101" s="102"/>
      <c r="P101" s="102"/>
    </row>
    <row r="102" spans="2:16">
      <c r="B102" s="100"/>
      <c r="C102" s="100"/>
      <c r="D102" s="100"/>
      <c r="F102" s="92"/>
      <c r="H102" s="101"/>
      <c r="I102" s="102"/>
      <c r="J102" s="102"/>
      <c r="K102" s="102"/>
      <c r="L102" s="102"/>
      <c r="M102" s="102"/>
      <c r="N102" s="102"/>
      <c r="O102" s="102"/>
      <c r="P102" s="102"/>
    </row>
    <row r="103" spans="2:16">
      <c r="B103" s="100"/>
      <c r="C103" s="100"/>
      <c r="D103" s="100"/>
      <c r="F103" s="92"/>
      <c r="H103" s="101"/>
      <c r="I103" s="102"/>
      <c r="J103" s="102"/>
      <c r="K103" s="102"/>
      <c r="L103" s="102"/>
      <c r="M103" s="102"/>
      <c r="N103" s="102"/>
      <c r="O103" s="102"/>
      <c r="P103" s="102"/>
    </row>
    <row r="104" spans="2:16">
      <c r="B104" s="100"/>
      <c r="C104" s="100"/>
      <c r="D104" s="100"/>
      <c r="F104" s="92"/>
      <c r="H104" s="101"/>
      <c r="I104" s="102"/>
      <c r="J104" s="102"/>
      <c r="K104" s="102"/>
      <c r="L104" s="102"/>
      <c r="M104" s="102"/>
      <c r="N104" s="102"/>
      <c r="O104" s="102"/>
      <c r="P104" s="102"/>
    </row>
    <row r="105" spans="2:16">
      <c r="B105" s="100"/>
      <c r="C105" s="100"/>
      <c r="D105" s="100"/>
      <c r="F105" s="92"/>
      <c r="H105" s="101"/>
      <c r="I105" s="102"/>
      <c r="J105" s="102"/>
      <c r="K105" s="102"/>
      <c r="L105" s="102"/>
      <c r="M105" s="102"/>
      <c r="N105" s="102"/>
      <c r="O105" s="102"/>
      <c r="P105" s="102"/>
    </row>
    <row r="106" spans="2:16">
      <c r="B106" s="100"/>
      <c r="C106" s="100"/>
      <c r="D106" s="100"/>
      <c r="F106" s="92"/>
      <c r="H106" s="101"/>
      <c r="I106" s="102"/>
      <c r="J106" s="102"/>
      <c r="K106" s="102"/>
      <c r="L106" s="102"/>
      <c r="M106" s="102"/>
      <c r="N106" s="102"/>
      <c r="O106" s="102"/>
      <c r="P106" s="102"/>
    </row>
    <row r="107" spans="2:16">
      <c r="B107" s="100"/>
      <c r="C107" s="100"/>
      <c r="D107" s="100"/>
      <c r="F107" s="92"/>
      <c r="H107" s="101"/>
      <c r="I107" s="102"/>
      <c r="J107" s="102"/>
      <c r="K107" s="102"/>
      <c r="L107" s="102"/>
      <c r="M107" s="102"/>
      <c r="N107" s="102"/>
      <c r="O107" s="102"/>
      <c r="P107" s="102"/>
    </row>
    <row r="108" spans="2:16">
      <c r="B108" s="100"/>
      <c r="C108" s="100"/>
      <c r="D108" s="100"/>
      <c r="F108" s="92"/>
      <c r="H108" s="101"/>
    </row>
    <row r="109" spans="2:16">
      <c r="B109" s="100"/>
      <c r="C109" s="100"/>
      <c r="D109" s="100"/>
      <c r="F109" s="92"/>
      <c r="H109" s="101"/>
    </row>
    <row r="110" spans="2:16">
      <c r="B110" s="100"/>
      <c r="C110" s="100"/>
      <c r="D110" s="100"/>
      <c r="F110" s="92"/>
      <c r="H110" s="101"/>
    </row>
    <row r="111" spans="2:16">
      <c r="B111" s="100"/>
      <c r="C111" s="100"/>
      <c r="D111" s="100"/>
      <c r="F111" s="92"/>
      <c r="H111" s="101"/>
    </row>
    <row r="112" spans="2:16">
      <c r="B112" s="100"/>
      <c r="C112" s="100"/>
      <c r="D112" s="100"/>
      <c r="F112" s="92"/>
      <c r="H112" s="101"/>
    </row>
    <row r="113" spans="2:8">
      <c r="B113" s="100"/>
      <c r="C113" s="100"/>
      <c r="D113" s="100"/>
      <c r="F113" s="92"/>
      <c r="H113" s="101"/>
    </row>
    <row r="114" spans="2:8">
      <c r="B114" s="100"/>
      <c r="C114" s="100"/>
      <c r="D114" s="100"/>
      <c r="F114" s="92"/>
      <c r="H114" s="101"/>
    </row>
    <row r="115" spans="2:8">
      <c r="B115" s="100"/>
      <c r="C115" s="100"/>
      <c r="D115" s="100"/>
      <c r="F115" s="92"/>
      <c r="H115" s="101"/>
    </row>
    <row r="116" spans="2:8">
      <c r="B116" s="100"/>
      <c r="C116" s="100"/>
      <c r="D116" s="100"/>
      <c r="F116" s="92"/>
      <c r="H116" s="101"/>
    </row>
    <row r="117" spans="2:8">
      <c r="B117" s="100"/>
      <c r="C117" s="100"/>
      <c r="D117" s="100"/>
      <c r="F117" s="92"/>
      <c r="H117" s="101"/>
    </row>
    <row r="118" spans="2:8">
      <c r="B118" s="100"/>
      <c r="C118" s="100"/>
      <c r="D118" s="100"/>
      <c r="F118" s="92"/>
      <c r="H118" s="101"/>
    </row>
    <row r="119" spans="2:8">
      <c r="B119" s="100"/>
      <c r="C119" s="100"/>
      <c r="D119" s="100"/>
      <c r="F119" s="92"/>
      <c r="H119" s="101"/>
    </row>
    <row r="120" spans="2:8">
      <c r="B120" s="100"/>
      <c r="C120" s="100"/>
      <c r="D120" s="100"/>
      <c r="F120" s="92"/>
      <c r="H120" s="101"/>
    </row>
    <row r="121" spans="2:8">
      <c r="B121" s="100"/>
      <c r="C121" s="100"/>
      <c r="D121" s="100"/>
      <c r="F121" s="92"/>
      <c r="H121" s="101"/>
    </row>
    <row r="122" spans="2:8">
      <c r="B122" s="100"/>
      <c r="C122" s="100"/>
      <c r="D122" s="100"/>
      <c r="F122" s="92"/>
      <c r="H122" s="101"/>
    </row>
    <row r="123" spans="2:8">
      <c r="B123" s="100"/>
      <c r="C123" s="100"/>
      <c r="D123" s="100"/>
      <c r="F123" s="92"/>
      <c r="H123" s="101"/>
    </row>
    <row r="124" spans="2:8">
      <c r="B124" s="100"/>
      <c r="C124" s="100"/>
      <c r="D124" s="100"/>
      <c r="F124" s="92"/>
      <c r="H124" s="101"/>
    </row>
    <row r="125" spans="2:8">
      <c r="B125" s="100"/>
      <c r="C125" s="100"/>
      <c r="D125" s="100"/>
      <c r="F125" s="92"/>
      <c r="H125" s="101"/>
    </row>
    <row r="126" spans="2:8">
      <c r="B126" s="100"/>
      <c r="C126" s="100"/>
      <c r="D126" s="100"/>
      <c r="F126" s="92"/>
      <c r="H126" s="101"/>
    </row>
    <row r="127" spans="2:8">
      <c r="B127" s="100"/>
      <c r="C127" s="100"/>
      <c r="D127" s="100"/>
      <c r="F127" s="92"/>
      <c r="H127" s="101"/>
    </row>
    <row r="128" spans="2:8">
      <c r="B128" s="100"/>
      <c r="C128" s="100"/>
      <c r="D128" s="100"/>
      <c r="F128" s="92"/>
      <c r="H128" s="101"/>
    </row>
    <row r="129" spans="2:8">
      <c r="B129" s="100"/>
      <c r="C129" s="100"/>
      <c r="D129" s="100"/>
      <c r="F129" s="92"/>
      <c r="H129" s="101"/>
    </row>
    <row r="130" spans="2:8">
      <c r="B130" s="100"/>
      <c r="C130" s="100"/>
      <c r="D130" s="100"/>
      <c r="F130" s="92"/>
      <c r="H130" s="101"/>
    </row>
    <row r="131" spans="2:8">
      <c r="B131" s="100"/>
      <c r="C131" s="100"/>
      <c r="D131" s="100"/>
      <c r="F131" s="92"/>
      <c r="H131" s="101"/>
    </row>
    <row r="132" spans="2:8">
      <c r="B132" s="100"/>
      <c r="C132" s="100"/>
      <c r="D132" s="100"/>
      <c r="F132" s="92"/>
      <c r="H132" s="101"/>
    </row>
    <row r="133" spans="2:8">
      <c r="B133" s="100"/>
      <c r="C133" s="100"/>
      <c r="D133" s="100"/>
      <c r="F133" s="92"/>
      <c r="H133" s="101"/>
    </row>
    <row r="134" spans="2:8">
      <c r="B134" s="100"/>
      <c r="C134" s="100"/>
      <c r="D134" s="100"/>
      <c r="F134" s="92"/>
      <c r="H134" s="101"/>
    </row>
    <row r="135" spans="2:8">
      <c r="B135" s="100"/>
      <c r="C135" s="100"/>
      <c r="D135" s="100"/>
      <c r="F135" s="92"/>
      <c r="H135" s="101"/>
    </row>
    <row r="136" spans="2:8">
      <c r="B136" s="100"/>
      <c r="C136" s="100"/>
      <c r="D136" s="100"/>
      <c r="F136" s="92"/>
      <c r="H136" s="101"/>
    </row>
    <row r="137" spans="2:8">
      <c r="B137" s="100"/>
      <c r="C137" s="100"/>
      <c r="D137" s="100"/>
      <c r="F137" s="92"/>
      <c r="H137" s="101"/>
    </row>
    <row r="138" spans="2:8">
      <c r="B138" s="100"/>
      <c r="C138" s="100"/>
      <c r="D138" s="100"/>
      <c r="F138" s="92"/>
      <c r="H138" s="101"/>
    </row>
    <row r="139" spans="2:8">
      <c r="B139" s="100"/>
      <c r="C139" s="100"/>
      <c r="D139" s="100"/>
      <c r="F139" s="92"/>
      <c r="H139" s="101"/>
    </row>
    <row r="140" spans="2:8">
      <c r="B140" s="100"/>
      <c r="C140" s="100"/>
      <c r="D140" s="100"/>
      <c r="F140" s="92"/>
      <c r="H140" s="101"/>
    </row>
    <row r="141" spans="2:8">
      <c r="B141" s="100"/>
      <c r="C141" s="100"/>
      <c r="D141" s="100"/>
      <c r="F141" s="92"/>
      <c r="H141" s="101"/>
    </row>
    <row r="142" spans="2:8">
      <c r="B142" s="100"/>
      <c r="C142" s="100"/>
      <c r="D142" s="100"/>
      <c r="F142" s="92"/>
      <c r="H142" s="101"/>
    </row>
    <row r="143" spans="2:8">
      <c r="B143" s="100"/>
      <c r="C143" s="100"/>
      <c r="D143" s="100"/>
      <c r="F143" s="92"/>
      <c r="H143" s="101"/>
    </row>
    <row r="144" spans="2:8">
      <c r="B144" s="100"/>
      <c r="C144" s="100"/>
      <c r="D144" s="100"/>
      <c r="F144" s="92"/>
      <c r="H144" s="101"/>
    </row>
    <row r="145" spans="2:8">
      <c r="B145" s="100"/>
      <c r="C145" s="100"/>
      <c r="D145" s="100"/>
      <c r="F145" s="92"/>
      <c r="H145" s="101"/>
    </row>
    <row r="146" spans="2:8">
      <c r="B146" s="100"/>
      <c r="C146" s="100"/>
      <c r="D146" s="100"/>
      <c r="F146" s="92"/>
      <c r="H146" s="101"/>
    </row>
    <row r="147" spans="2:8">
      <c r="B147" s="100"/>
      <c r="C147" s="100"/>
      <c r="D147" s="100"/>
      <c r="F147" s="92"/>
      <c r="H147" s="101"/>
    </row>
    <row r="148" spans="2:8">
      <c r="B148" s="100"/>
      <c r="C148" s="100"/>
      <c r="D148" s="100"/>
      <c r="F148" s="92"/>
      <c r="H148" s="101"/>
    </row>
    <row r="149" spans="2:8">
      <c r="B149" s="100"/>
      <c r="C149" s="100"/>
      <c r="D149" s="100"/>
      <c r="F149" s="92"/>
      <c r="H149" s="101"/>
    </row>
    <row r="150" spans="2:8">
      <c r="B150" s="100"/>
      <c r="C150" s="100"/>
      <c r="D150" s="100"/>
      <c r="F150" s="92"/>
      <c r="H150" s="101"/>
    </row>
    <row r="151" spans="2:8">
      <c r="B151" s="100"/>
      <c r="C151" s="100"/>
      <c r="D151" s="100"/>
      <c r="F151" s="92"/>
      <c r="H151" s="101"/>
    </row>
    <row r="152" spans="2:8">
      <c r="B152" s="100"/>
      <c r="C152" s="100"/>
      <c r="D152" s="100"/>
      <c r="F152" s="92"/>
      <c r="H152" s="101"/>
    </row>
    <row r="153" spans="2:8">
      <c r="B153" s="100"/>
      <c r="C153" s="100"/>
      <c r="D153" s="100"/>
      <c r="F153" s="92"/>
      <c r="H153" s="101"/>
    </row>
    <row r="154" spans="2:8">
      <c r="B154" s="100"/>
      <c r="C154" s="100"/>
      <c r="D154" s="100"/>
      <c r="F154" s="92"/>
      <c r="H154" s="101"/>
    </row>
    <row r="155" spans="2:8">
      <c r="B155" s="100"/>
      <c r="C155" s="100"/>
      <c r="D155" s="100"/>
      <c r="F155" s="92"/>
      <c r="H155" s="101"/>
    </row>
    <row r="156" spans="2:8">
      <c r="B156" s="100"/>
      <c r="C156" s="100"/>
      <c r="D156" s="100"/>
      <c r="F156" s="92"/>
      <c r="H156" s="101"/>
    </row>
    <row r="157" spans="2:8">
      <c r="B157" s="100"/>
      <c r="C157" s="100"/>
      <c r="D157" s="100"/>
      <c r="F157" s="92"/>
      <c r="H157" s="101"/>
    </row>
    <row r="158" spans="2:8">
      <c r="B158" s="100"/>
      <c r="C158" s="100"/>
      <c r="D158" s="100"/>
      <c r="F158" s="92"/>
      <c r="H158" s="101"/>
    </row>
    <row r="159" spans="2:8">
      <c r="B159" s="100"/>
      <c r="C159" s="100"/>
      <c r="D159" s="100"/>
      <c r="F159" s="92"/>
      <c r="H159" s="101"/>
    </row>
    <row r="160" spans="2:8">
      <c r="B160" s="100"/>
      <c r="C160" s="100"/>
      <c r="D160" s="100"/>
      <c r="F160" s="92"/>
      <c r="H160" s="101"/>
    </row>
    <row r="161" spans="2:8">
      <c r="B161" s="100"/>
      <c r="C161" s="100"/>
      <c r="D161" s="100"/>
      <c r="F161" s="92"/>
      <c r="H161" s="101"/>
    </row>
    <row r="162" spans="2:8">
      <c r="B162" s="100"/>
      <c r="C162" s="100"/>
      <c r="D162" s="100"/>
      <c r="F162" s="92"/>
      <c r="H162" s="101"/>
    </row>
    <row r="163" spans="2:8">
      <c r="B163" s="100"/>
      <c r="C163" s="100"/>
      <c r="D163" s="100"/>
      <c r="F163" s="92"/>
      <c r="H163" s="101"/>
    </row>
    <row r="164" spans="2:8">
      <c r="B164" s="100"/>
      <c r="C164" s="100"/>
      <c r="D164" s="100"/>
      <c r="F164" s="92"/>
      <c r="H164" s="101"/>
    </row>
    <row r="165" spans="2:8">
      <c r="B165" s="100"/>
      <c r="C165" s="100"/>
      <c r="D165" s="100"/>
      <c r="F165" s="92"/>
      <c r="H165" s="101"/>
    </row>
    <row r="166" spans="2:8">
      <c r="B166" s="100"/>
      <c r="C166" s="100"/>
      <c r="D166" s="100"/>
      <c r="F166" s="92"/>
      <c r="H166" s="101"/>
    </row>
    <row r="167" spans="2:8">
      <c r="B167" s="100"/>
      <c r="C167" s="100"/>
      <c r="D167" s="100"/>
      <c r="F167" s="92"/>
      <c r="H167" s="101"/>
    </row>
    <row r="168" spans="2:8">
      <c r="B168" s="100"/>
      <c r="C168" s="100"/>
      <c r="D168" s="100"/>
      <c r="F168" s="92"/>
      <c r="H168" s="101"/>
    </row>
    <row r="169" spans="2:8">
      <c r="B169" s="100"/>
      <c r="C169" s="100"/>
      <c r="D169" s="100"/>
      <c r="F169" s="92"/>
      <c r="H169" s="101"/>
    </row>
    <row r="170" spans="2:8">
      <c r="B170" s="100"/>
      <c r="C170" s="100"/>
      <c r="D170" s="100"/>
      <c r="F170" s="92"/>
      <c r="H170" s="101"/>
    </row>
    <row r="171" spans="2:8">
      <c r="B171" s="100"/>
      <c r="C171" s="100"/>
      <c r="D171" s="100"/>
      <c r="F171" s="92"/>
      <c r="H171" s="101"/>
    </row>
    <row r="172" spans="2:8">
      <c r="B172" s="100"/>
      <c r="C172" s="100"/>
      <c r="D172" s="100"/>
      <c r="F172" s="92"/>
      <c r="H172" s="101"/>
    </row>
    <row r="173" spans="2:8">
      <c r="B173" s="100"/>
      <c r="C173" s="100"/>
      <c r="D173" s="100"/>
      <c r="F173" s="92"/>
      <c r="H173" s="101"/>
    </row>
    <row r="174" spans="2:8">
      <c r="B174" s="100"/>
      <c r="C174" s="100"/>
      <c r="D174" s="100"/>
      <c r="F174" s="92"/>
      <c r="H174" s="101"/>
    </row>
    <row r="175" spans="2:8">
      <c r="B175" s="100"/>
      <c r="C175" s="100"/>
      <c r="D175" s="100"/>
      <c r="F175" s="92"/>
      <c r="H175" s="101"/>
    </row>
    <row r="176" spans="2:8">
      <c r="B176" s="100"/>
      <c r="C176" s="100"/>
      <c r="D176" s="100"/>
      <c r="F176" s="92"/>
      <c r="H176" s="101"/>
    </row>
    <row r="177" spans="2:8">
      <c r="B177" s="100"/>
      <c r="C177" s="100"/>
      <c r="D177" s="100"/>
      <c r="F177" s="92"/>
      <c r="H177" s="101"/>
    </row>
    <row r="178" spans="2:8">
      <c r="B178" s="100"/>
      <c r="C178" s="100"/>
      <c r="D178" s="100"/>
      <c r="F178" s="92"/>
      <c r="H178" s="101"/>
    </row>
    <row r="179" spans="2:8">
      <c r="B179" s="100"/>
      <c r="C179" s="100"/>
      <c r="D179" s="100"/>
      <c r="F179" s="92"/>
      <c r="H179" s="101"/>
    </row>
    <row r="180" spans="2:8">
      <c r="B180" s="100"/>
      <c r="C180" s="100"/>
      <c r="D180" s="100"/>
      <c r="F180" s="92"/>
      <c r="H180" s="101"/>
    </row>
    <row r="181" spans="2:8">
      <c r="B181" s="100"/>
      <c r="C181" s="100"/>
      <c r="D181" s="100"/>
      <c r="F181" s="92"/>
      <c r="H181" s="101"/>
    </row>
    <row r="182" spans="2:8">
      <c r="B182" s="100"/>
      <c r="C182" s="100"/>
      <c r="D182" s="100"/>
      <c r="F182" s="92"/>
      <c r="H182" s="101"/>
    </row>
    <row r="183" spans="2:8">
      <c r="B183" s="100"/>
      <c r="C183" s="100"/>
      <c r="D183" s="100"/>
      <c r="F183" s="92"/>
      <c r="H183" s="101"/>
    </row>
    <row r="184" spans="2:8">
      <c r="B184" s="100"/>
      <c r="C184" s="100"/>
      <c r="D184" s="100"/>
      <c r="F184" s="92"/>
      <c r="H184" s="101"/>
    </row>
    <row r="185" spans="2:8">
      <c r="B185" s="100"/>
      <c r="C185" s="100"/>
      <c r="D185" s="100"/>
      <c r="F185" s="92"/>
      <c r="H185" s="101"/>
    </row>
    <row r="186" spans="2:8">
      <c r="B186" s="100"/>
      <c r="C186" s="100"/>
      <c r="D186" s="100"/>
      <c r="F186" s="92"/>
      <c r="H186" s="101"/>
    </row>
    <row r="187" spans="2:8">
      <c r="B187" s="100"/>
      <c r="C187" s="100"/>
      <c r="D187" s="100"/>
      <c r="F187" s="92"/>
      <c r="H187" s="101"/>
    </row>
    <row r="188" spans="2:8">
      <c r="B188" s="100"/>
      <c r="C188" s="100"/>
      <c r="D188" s="100"/>
      <c r="F188" s="92"/>
      <c r="H188" s="101"/>
    </row>
    <row r="189" spans="2:8">
      <c r="B189" s="100"/>
      <c r="C189" s="100"/>
      <c r="D189" s="100"/>
      <c r="F189" s="92"/>
      <c r="H189" s="101"/>
    </row>
    <row r="190" spans="2:8">
      <c r="B190" s="100"/>
      <c r="C190" s="100"/>
      <c r="D190" s="100"/>
      <c r="F190" s="92"/>
      <c r="H190" s="101"/>
    </row>
    <row r="191" spans="2:8">
      <c r="B191" s="100"/>
      <c r="C191" s="100"/>
      <c r="D191" s="100"/>
      <c r="F191" s="92"/>
      <c r="H191" s="101"/>
    </row>
    <row r="192" spans="2:8">
      <c r="B192" s="100"/>
      <c r="C192" s="100"/>
      <c r="D192" s="100"/>
      <c r="F192" s="92"/>
      <c r="H192" s="101"/>
    </row>
    <row r="193" spans="2:8">
      <c r="B193" s="100"/>
      <c r="C193" s="100"/>
      <c r="D193" s="100"/>
      <c r="F193" s="92"/>
      <c r="H193" s="101"/>
    </row>
    <row r="194" spans="2:8">
      <c r="B194" s="100"/>
      <c r="C194" s="100"/>
      <c r="D194" s="100"/>
      <c r="F194" s="92"/>
      <c r="H194" s="101"/>
    </row>
    <row r="195" spans="2:8">
      <c r="B195" s="100"/>
      <c r="C195" s="100"/>
      <c r="D195" s="100"/>
      <c r="F195" s="92"/>
      <c r="H195" s="101"/>
    </row>
    <row r="196" spans="2:8">
      <c r="B196" s="100"/>
      <c r="C196" s="100"/>
      <c r="D196" s="100"/>
      <c r="F196" s="92"/>
      <c r="H196" s="101"/>
    </row>
    <row r="197" spans="2:8">
      <c r="B197" s="100"/>
      <c r="C197" s="100"/>
      <c r="D197" s="100"/>
      <c r="F197" s="92"/>
      <c r="H197" s="101"/>
    </row>
    <row r="198" spans="2:8">
      <c r="B198" s="100"/>
      <c r="C198" s="100"/>
      <c r="D198" s="100"/>
      <c r="F198" s="92"/>
      <c r="H198" s="101"/>
    </row>
    <row r="199" spans="2:8">
      <c r="B199" s="100"/>
      <c r="C199" s="100"/>
      <c r="D199" s="100"/>
      <c r="F199" s="92"/>
      <c r="H199" s="101"/>
    </row>
    <row r="200" spans="2:8">
      <c r="B200" s="100"/>
      <c r="C200" s="100"/>
      <c r="D200" s="100"/>
      <c r="F200" s="92"/>
      <c r="H200" s="101"/>
    </row>
    <row r="201" spans="2:8">
      <c r="B201" s="100"/>
      <c r="C201" s="100"/>
      <c r="D201" s="100"/>
      <c r="F201" s="92"/>
      <c r="H201" s="101"/>
    </row>
    <row r="202" spans="2:8">
      <c r="B202" s="100"/>
      <c r="C202" s="100"/>
      <c r="D202" s="100"/>
      <c r="F202" s="92"/>
      <c r="H202" s="101"/>
    </row>
    <row r="203" spans="2:8">
      <c r="B203" s="100"/>
      <c r="C203" s="100"/>
      <c r="D203" s="100"/>
      <c r="F203" s="92"/>
      <c r="H203" s="101"/>
    </row>
    <row r="204" spans="2:8">
      <c r="B204" s="100"/>
      <c r="C204" s="100"/>
      <c r="D204" s="100"/>
      <c r="F204" s="92"/>
      <c r="H204" s="101"/>
    </row>
    <row r="205" spans="2:8">
      <c r="B205" s="100"/>
      <c r="C205" s="100"/>
      <c r="D205" s="100"/>
      <c r="F205" s="92"/>
      <c r="H205" s="101"/>
    </row>
    <row r="206" spans="2:8">
      <c r="B206" s="100"/>
      <c r="C206" s="100"/>
      <c r="D206" s="100"/>
      <c r="F206" s="92"/>
      <c r="H206" s="101"/>
    </row>
    <row r="207" spans="2:8">
      <c r="B207" s="100"/>
      <c r="C207" s="100"/>
      <c r="D207" s="100"/>
      <c r="F207" s="92"/>
      <c r="H207" s="101"/>
    </row>
    <row r="208" spans="2:8">
      <c r="B208" s="100"/>
      <c r="C208" s="100"/>
      <c r="D208" s="100"/>
      <c r="F208" s="92"/>
      <c r="H208" s="101"/>
    </row>
    <row r="209" spans="2:8">
      <c r="B209" s="100"/>
      <c r="C209" s="100"/>
      <c r="D209" s="100"/>
      <c r="F209" s="92"/>
      <c r="H209" s="101"/>
    </row>
    <row r="210" spans="2:8">
      <c r="B210" s="100"/>
      <c r="C210" s="100"/>
      <c r="D210" s="100"/>
      <c r="F210" s="92"/>
      <c r="H210" s="101"/>
    </row>
    <row r="211" spans="2:8">
      <c r="B211" s="100"/>
      <c r="C211" s="100"/>
      <c r="D211" s="100"/>
      <c r="F211" s="92"/>
      <c r="H211" s="101"/>
    </row>
    <row r="212" spans="2:8">
      <c r="B212" s="100"/>
      <c r="C212" s="100"/>
      <c r="D212" s="100"/>
      <c r="F212" s="92"/>
      <c r="H212" s="101"/>
    </row>
    <row r="213" spans="2:8">
      <c r="B213" s="100"/>
      <c r="C213" s="100"/>
      <c r="D213" s="100"/>
      <c r="F213" s="92"/>
      <c r="H213" s="101"/>
    </row>
    <row r="214" spans="2:8">
      <c r="B214" s="100"/>
      <c r="C214" s="100"/>
      <c r="D214" s="100"/>
      <c r="F214" s="92"/>
      <c r="H214" s="101"/>
    </row>
    <row r="215" spans="2:8">
      <c r="B215" s="100"/>
      <c r="C215" s="100"/>
      <c r="D215" s="100"/>
      <c r="F215" s="92"/>
      <c r="H215" s="101"/>
    </row>
    <row r="216" spans="2:8">
      <c r="B216" s="100"/>
      <c r="C216" s="100"/>
      <c r="D216" s="100"/>
      <c r="F216" s="92"/>
      <c r="H216" s="101"/>
    </row>
    <row r="217" spans="2:8">
      <c r="B217" s="100"/>
      <c r="C217" s="100"/>
      <c r="D217" s="100"/>
      <c r="F217" s="92"/>
      <c r="H217" s="101"/>
    </row>
    <row r="218" spans="2:8">
      <c r="B218" s="100"/>
      <c r="C218" s="100"/>
      <c r="D218" s="100"/>
      <c r="F218" s="92"/>
      <c r="H218" s="101"/>
    </row>
    <row r="219" spans="2:8">
      <c r="B219" s="100"/>
      <c r="C219" s="100"/>
      <c r="D219" s="100"/>
      <c r="F219" s="92"/>
      <c r="H219" s="101"/>
    </row>
    <row r="220" spans="2:8">
      <c r="B220" s="100"/>
      <c r="C220" s="100"/>
      <c r="D220" s="100"/>
      <c r="F220" s="92"/>
      <c r="H220" s="101"/>
    </row>
    <row r="221" spans="2:8">
      <c r="B221" s="100"/>
      <c r="C221" s="100"/>
      <c r="D221" s="100"/>
      <c r="F221" s="92"/>
      <c r="H221" s="101"/>
    </row>
    <row r="222" spans="2:8">
      <c r="B222" s="100"/>
      <c r="C222" s="100"/>
      <c r="D222" s="100"/>
      <c r="F222" s="92"/>
      <c r="H222" s="101"/>
    </row>
    <row r="223" spans="2:8">
      <c r="B223" s="100"/>
      <c r="C223" s="100"/>
      <c r="D223" s="100"/>
      <c r="F223" s="92"/>
      <c r="H223" s="101"/>
    </row>
    <row r="224" spans="2:8">
      <c r="B224" s="100"/>
      <c r="C224" s="100"/>
      <c r="D224" s="100"/>
      <c r="F224" s="92"/>
      <c r="H224" s="101"/>
    </row>
    <row r="225" spans="2:8">
      <c r="B225" s="100"/>
      <c r="C225" s="100"/>
      <c r="D225" s="100"/>
      <c r="F225" s="92"/>
      <c r="H225" s="101"/>
    </row>
    <row r="226" spans="2:8">
      <c r="B226" s="100"/>
      <c r="C226" s="100"/>
      <c r="D226" s="100"/>
      <c r="F226" s="92"/>
      <c r="H226" s="101"/>
    </row>
    <row r="227" spans="2:8">
      <c r="B227" s="100"/>
      <c r="C227" s="100"/>
      <c r="D227" s="100"/>
      <c r="F227" s="92"/>
      <c r="H227" s="101"/>
    </row>
    <row r="228" spans="2:8">
      <c r="B228" s="100"/>
      <c r="C228" s="100"/>
      <c r="D228" s="100"/>
      <c r="F228" s="92"/>
      <c r="H228" s="101"/>
    </row>
    <row r="229" spans="2:8">
      <c r="B229" s="100"/>
      <c r="C229" s="100"/>
      <c r="D229" s="100"/>
      <c r="F229" s="92"/>
      <c r="H229" s="101"/>
    </row>
    <row r="230" spans="2:8">
      <c r="B230" s="100"/>
      <c r="C230" s="100"/>
      <c r="D230" s="100"/>
      <c r="F230" s="92"/>
      <c r="H230" s="101"/>
    </row>
    <row r="231" spans="2:8">
      <c r="B231" s="100"/>
      <c r="C231" s="100"/>
      <c r="D231" s="100"/>
      <c r="F231" s="92"/>
      <c r="H231" s="101"/>
    </row>
    <row r="232" spans="2:8">
      <c r="B232" s="100"/>
      <c r="C232" s="100"/>
      <c r="D232" s="100"/>
      <c r="F232" s="92"/>
      <c r="H232" s="101"/>
    </row>
    <row r="233" spans="2:8">
      <c r="B233" s="100"/>
      <c r="C233" s="100"/>
      <c r="D233" s="100"/>
      <c r="F233" s="92"/>
      <c r="H233" s="101"/>
    </row>
    <row r="234" spans="2:8">
      <c r="B234" s="100"/>
      <c r="C234" s="100"/>
      <c r="D234" s="100"/>
      <c r="F234" s="92"/>
      <c r="H234" s="101"/>
    </row>
    <row r="235" spans="2:8">
      <c r="B235" s="100"/>
      <c r="C235" s="100"/>
      <c r="D235" s="100"/>
      <c r="F235" s="92"/>
      <c r="H235" s="101"/>
    </row>
    <row r="236" spans="2:8">
      <c r="B236" s="100"/>
      <c r="C236" s="100"/>
      <c r="D236" s="100"/>
      <c r="F236" s="92"/>
      <c r="H236" s="101"/>
    </row>
    <row r="237" spans="2:8">
      <c r="B237" s="100"/>
      <c r="C237" s="100"/>
      <c r="D237" s="100"/>
      <c r="F237" s="92"/>
      <c r="H237" s="101"/>
    </row>
    <row r="238" spans="2:8">
      <c r="B238" s="100"/>
      <c r="C238" s="100"/>
      <c r="D238" s="100"/>
      <c r="F238" s="92"/>
      <c r="H238" s="101"/>
    </row>
    <row r="239" spans="2:8">
      <c r="B239" s="100"/>
      <c r="C239" s="100"/>
      <c r="D239" s="100"/>
      <c r="F239" s="92"/>
      <c r="H239" s="101"/>
    </row>
    <row r="240" spans="2:8">
      <c r="B240" s="100"/>
      <c r="C240" s="100"/>
      <c r="D240" s="100"/>
      <c r="F240" s="92"/>
      <c r="H240" s="101"/>
    </row>
    <row r="241" spans="2:8">
      <c r="B241" s="100"/>
      <c r="C241" s="100"/>
      <c r="D241" s="100"/>
      <c r="F241" s="92"/>
      <c r="H241" s="101"/>
    </row>
    <row r="242" spans="2:8">
      <c r="B242" s="100"/>
      <c r="C242" s="100"/>
      <c r="D242" s="100"/>
      <c r="F242" s="92"/>
      <c r="H242" s="101"/>
    </row>
    <row r="243" spans="2:8">
      <c r="B243" s="100"/>
      <c r="C243" s="100"/>
      <c r="D243" s="100"/>
      <c r="F243" s="92"/>
      <c r="H243" s="101"/>
    </row>
    <row r="244" spans="2:8">
      <c r="B244" s="100"/>
      <c r="C244" s="100"/>
      <c r="D244" s="100"/>
      <c r="F244" s="92"/>
      <c r="H244" s="101"/>
    </row>
    <row r="245" spans="2:8">
      <c r="B245" s="100"/>
      <c r="C245" s="100"/>
      <c r="D245" s="100"/>
      <c r="F245" s="92"/>
      <c r="H245" s="101"/>
    </row>
    <row r="246" spans="2:8">
      <c r="B246" s="100"/>
      <c r="C246" s="100"/>
      <c r="D246" s="100"/>
      <c r="F246" s="92"/>
      <c r="H246" s="101"/>
    </row>
    <row r="247" spans="2:8">
      <c r="B247" s="100"/>
      <c r="C247" s="100"/>
      <c r="D247" s="100"/>
      <c r="F247" s="92"/>
      <c r="H247" s="101"/>
    </row>
    <row r="248" spans="2:8">
      <c r="B248" s="100"/>
      <c r="C248" s="100"/>
      <c r="D248" s="100"/>
      <c r="F248" s="92"/>
      <c r="H248" s="101"/>
    </row>
    <row r="249" spans="2:8">
      <c r="B249" s="100"/>
      <c r="C249" s="100"/>
      <c r="D249" s="100"/>
      <c r="F249" s="92"/>
      <c r="H249" s="101"/>
    </row>
    <row r="250" spans="2:8">
      <c r="B250" s="100"/>
      <c r="C250" s="100"/>
      <c r="D250" s="100"/>
      <c r="F250" s="92"/>
      <c r="H250" s="101"/>
    </row>
    <row r="251" spans="2:8">
      <c r="B251" s="100"/>
      <c r="C251" s="100"/>
      <c r="D251" s="100"/>
      <c r="F251" s="92"/>
      <c r="H251" s="101"/>
    </row>
    <row r="252" spans="2:8">
      <c r="B252" s="100"/>
      <c r="C252" s="100"/>
      <c r="D252" s="100"/>
      <c r="F252" s="92"/>
      <c r="H252" s="101"/>
    </row>
    <row r="253" spans="2:8">
      <c r="B253" s="100"/>
      <c r="C253" s="100"/>
      <c r="D253" s="100"/>
      <c r="F253" s="92"/>
      <c r="H253" s="101"/>
    </row>
    <row r="254" spans="2:8">
      <c r="B254" s="100"/>
      <c r="C254" s="100"/>
      <c r="D254" s="100"/>
      <c r="F254" s="92"/>
      <c r="H254" s="101"/>
    </row>
    <row r="255" spans="2:8">
      <c r="B255" s="100"/>
      <c r="C255" s="100"/>
      <c r="D255" s="100"/>
      <c r="F255" s="92"/>
      <c r="H255" s="101"/>
    </row>
    <row r="256" spans="2:8">
      <c r="B256" s="100"/>
      <c r="C256" s="100"/>
      <c r="D256" s="100"/>
      <c r="F256" s="92"/>
      <c r="H256" s="101"/>
    </row>
    <row r="257" spans="2:8">
      <c r="B257" s="100"/>
      <c r="C257" s="100"/>
      <c r="D257" s="100"/>
      <c r="F257" s="92"/>
      <c r="H257" s="101"/>
    </row>
    <row r="258" spans="2:8">
      <c r="B258" s="100"/>
      <c r="C258" s="100"/>
      <c r="D258" s="100"/>
      <c r="F258" s="92"/>
      <c r="H258" s="101"/>
    </row>
    <row r="259" spans="2:8">
      <c r="B259" s="100"/>
      <c r="C259" s="100"/>
      <c r="D259" s="100"/>
      <c r="F259" s="92"/>
      <c r="H259" s="101"/>
    </row>
    <row r="260" spans="2:8">
      <c r="B260" s="100"/>
      <c r="C260" s="100"/>
      <c r="D260" s="100"/>
      <c r="F260" s="92"/>
      <c r="H260" s="101"/>
    </row>
    <row r="261" spans="2:8">
      <c r="B261" s="100"/>
      <c r="C261" s="100"/>
      <c r="D261" s="100"/>
      <c r="F261" s="92"/>
      <c r="H261" s="101"/>
    </row>
    <row r="262" spans="2:8">
      <c r="B262" s="100"/>
      <c r="C262" s="100"/>
      <c r="D262" s="100"/>
      <c r="F262" s="92"/>
      <c r="H262" s="101"/>
    </row>
    <row r="263" spans="2:8">
      <c r="B263" s="100"/>
      <c r="C263" s="100"/>
      <c r="D263" s="100"/>
      <c r="F263" s="92"/>
      <c r="H263" s="101"/>
    </row>
    <row r="264" spans="2:8">
      <c r="B264" s="100"/>
      <c r="C264" s="100"/>
      <c r="D264" s="100"/>
      <c r="F264" s="92"/>
      <c r="H264" s="101"/>
    </row>
    <row r="265" spans="2:8">
      <c r="B265" s="100"/>
      <c r="C265" s="100"/>
      <c r="D265" s="100"/>
      <c r="F265" s="92"/>
      <c r="H265" s="101"/>
    </row>
    <row r="266" spans="2:8">
      <c r="B266" s="100"/>
      <c r="C266" s="100"/>
      <c r="D266" s="100"/>
      <c r="F266" s="92"/>
      <c r="H266" s="101"/>
    </row>
    <row r="267" spans="2:8">
      <c r="B267" s="100"/>
      <c r="C267" s="100"/>
      <c r="D267" s="100"/>
      <c r="F267" s="92"/>
      <c r="H267" s="101"/>
    </row>
    <row r="268" spans="2:8">
      <c r="B268" s="100"/>
      <c r="C268" s="100"/>
      <c r="D268" s="100"/>
      <c r="F268" s="92"/>
      <c r="H268" s="101"/>
    </row>
    <row r="269" spans="2:8">
      <c r="B269" s="100"/>
      <c r="C269" s="100"/>
      <c r="D269" s="100"/>
      <c r="F269" s="92"/>
      <c r="H269" s="101"/>
    </row>
    <row r="270" spans="2:8">
      <c r="B270" s="100"/>
      <c r="C270" s="100"/>
      <c r="D270" s="100"/>
      <c r="F270" s="92"/>
      <c r="H270" s="101"/>
    </row>
    <row r="271" spans="2:8">
      <c r="B271" s="100"/>
      <c r="C271" s="100"/>
      <c r="D271" s="100"/>
      <c r="F271" s="92"/>
      <c r="H271" s="101"/>
    </row>
    <row r="272" spans="2:8">
      <c r="B272" s="100"/>
      <c r="C272" s="100"/>
      <c r="D272" s="100"/>
      <c r="F272" s="92"/>
      <c r="H272" s="101"/>
    </row>
    <row r="273" spans="2:8">
      <c r="B273" s="100"/>
      <c r="C273" s="100"/>
      <c r="D273" s="100"/>
      <c r="F273" s="92"/>
      <c r="H273" s="101"/>
    </row>
    <row r="274" spans="2:8">
      <c r="B274" s="100"/>
      <c r="C274" s="100"/>
      <c r="D274" s="100"/>
      <c r="F274" s="92"/>
      <c r="H274" s="101"/>
    </row>
    <row r="275" spans="2:8">
      <c r="B275" s="100"/>
      <c r="C275" s="100"/>
      <c r="D275" s="100"/>
      <c r="F275" s="92"/>
      <c r="H275" s="101"/>
    </row>
    <row r="276" spans="2:8">
      <c r="B276" s="100"/>
      <c r="C276" s="100"/>
      <c r="D276" s="100"/>
      <c r="F276" s="92"/>
      <c r="H276" s="101"/>
    </row>
    <row r="277" spans="2:8">
      <c r="B277" s="100"/>
      <c r="C277" s="100"/>
      <c r="D277" s="100"/>
      <c r="F277" s="92"/>
      <c r="H277" s="101"/>
    </row>
    <row r="278" spans="2:8">
      <c r="B278" s="100"/>
      <c r="C278" s="100"/>
      <c r="D278" s="100"/>
      <c r="F278" s="92"/>
      <c r="H278" s="101"/>
    </row>
    <row r="279" spans="2:8">
      <c r="B279" s="100"/>
      <c r="C279" s="100"/>
      <c r="D279" s="100"/>
      <c r="F279" s="92"/>
      <c r="H279" s="101"/>
    </row>
    <row r="280" spans="2:8">
      <c r="B280" s="100"/>
      <c r="C280" s="100"/>
      <c r="D280" s="100"/>
      <c r="F280" s="92"/>
      <c r="H280" s="101"/>
    </row>
    <row r="281" spans="2:8">
      <c r="B281" s="100"/>
      <c r="C281" s="100"/>
      <c r="D281" s="100"/>
      <c r="F281" s="92"/>
      <c r="H281" s="101"/>
    </row>
    <row r="282" spans="2:8">
      <c r="B282" s="100"/>
      <c r="C282" s="100"/>
      <c r="D282" s="100"/>
      <c r="F282" s="92"/>
      <c r="H282" s="101"/>
    </row>
    <row r="283" spans="2:8">
      <c r="B283" s="100"/>
      <c r="C283" s="100"/>
      <c r="D283" s="100"/>
      <c r="F283" s="92"/>
      <c r="H283" s="101"/>
    </row>
    <row r="284" spans="2:8">
      <c r="B284" s="100"/>
      <c r="C284" s="100"/>
      <c r="D284" s="100"/>
      <c r="F284" s="92"/>
      <c r="H284" s="101"/>
    </row>
    <row r="285" spans="2:8">
      <c r="B285" s="100"/>
      <c r="C285" s="100"/>
      <c r="D285" s="100"/>
      <c r="F285" s="92"/>
      <c r="H285" s="101"/>
    </row>
    <row r="286" spans="2:8">
      <c r="B286" s="100"/>
      <c r="C286" s="100"/>
      <c r="D286" s="100"/>
      <c r="F286" s="92"/>
      <c r="H286" s="101"/>
    </row>
    <row r="287" spans="2:8">
      <c r="B287" s="100"/>
      <c r="C287" s="100"/>
      <c r="D287" s="100"/>
      <c r="F287" s="92"/>
      <c r="H287" s="101"/>
    </row>
    <row r="288" spans="2:8">
      <c r="B288" s="100"/>
      <c r="C288" s="100"/>
      <c r="D288" s="100"/>
      <c r="F288" s="92"/>
      <c r="H288" s="101"/>
    </row>
    <row r="289" spans="2:8">
      <c r="B289" s="100"/>
      <c r="C289" s="100"/>
      <c r="D289" s="100"/>
      <c r="F289" s="92"/>
      <c r="H289" s="101"/>
    </row>
    <row r="290" spans="2:8">
      <c r="B290" s="100"/>
      <c r="C290" s="100"/>
      <c r="D290" s="100"/>
      <c r="F290" s="92"/>
      <c r="H290" s="101"/>
    </row>
    <row r="291" spans="2:8">
      <c r="B291" s="100"/>
      <c r="C291" s="100"/>
      <c r="D291" s="100"/>
      <c r="F291" s="92"/>
      <c r="H291" s="101"/>
    </row>
    <row r="292" spans="2:8">
      <c r="B292" s="100"/>
      <c r="C292" s="100"/>
      <c r="D292" s="100"/>
      <c r="F292" s="92"/>
      <c r="H292" s="101"/>
    </row>
    <row r="293" spans="2:8">
      <c r="B293" s="100"/>
      <c r="C293" s="100"/>
      <c r="D293" s="100"/>
      <c r="F293" s="92"/>
      <c r="H293" s="101"/>
    </row>
    <row r="294" spans="2:8">
      <c r="B294" s="100"/>
      <c r="C294" s="100"/>
      <c r="D294" s="100"/>
      <c r="F294" s="92"/>
      <c r="H294" s="101"/>
    </row>
    <row r="295" spans="2:8">
      <c r="B295" s="100"/>
      <c r="C295" s="100"/>
      <c r="D295" s="100"/>
      <c r="F295" s="92"/>
      <c r="H295" s="101"/>
    </row>
    <row r="296" spans="2:8">
      <c r="B296" s="100"/>
      <c r="C296" s="100"/>
      <c r="D296" s="100"/>
      <c r="F296" s="92"/>
      <c r="H296" s="101"/>
    </row>
    <row r="297" spans="2:8">
      <c r="B297" s="100"/>
      <c r="C297" s="100"/>
      <c r="D297" s="100"/>
      <c r="F297" s="92"/>
      <c r="H297" s="101"/>
    </row>
    <row r="298" spans="2:8">
      <c r="B298" s="100"/>
      <c r="C298" s="100"/>
      <c r="D298" s="100"/>
      <c r="F298" s="92"/>
      <c r="H298" s="101"/>
    </row>
    <row r="299" spans="2:8">
      <c r="B299" s="100"/>
      <c r="C299" s="100"/>
      <c r="D299" s="100"/>
      <c r="F299" s="92"/>
      <c r="H299" s="101"/>
    </row>
    <row r="300" spans="2:8">
      <c r="B300" s="100"/>
      <c r="C300" s="100"/>
      <c r="D300" s="100"/>
      <c r="F300" s="92"/>
      <c r="H300" s="101"/>
    </row>
    <row r="301" spans="2:8">
      <c r="B301" s="100"/>
      <c r="C301" s="100"/>
      <c r="D301" s="100"/>
      <c r="F301" s="92"/>
      <c r="H301" s="101"/>
    </row>
    <row r="302" spans="2:8">
      <c r="B302" s="100"/>
      <c r="C302" s="100"/>
      <c r="D302" s="100"/>
      <c r="F302" s="92"/>
      <c r="H302" s="101"/>
    </row>
    <row r="303" spans="2:8">
      <c r="B303" s="100"/>
      <c r="C303" s="100"/>
      <c r="D303" s="100"/>
      <c r="F303" s="92"/>
      <c r="H303" s="101"/>
    </row>
    <row r="304" spans="2:8">
      <c r="B304" s="100"/>
      <c r="C304" s="100"/>
      <c r="D304" s="100"/>
      <c r="F304" s="92"/>
      <c r="H304" s="101"/>
    </row>
    <row r="305" spans="2:8">
      <c r="B305" s="100"/>
      <c r="C305" s="100"/>
      <c r="D305" s="100"/>
      <c r="F305" s="92"/>
      <c r="H305" s="101"/>
    </row>
    <row r="306" spans="2:8">
      <c r="B306" s="100"/>
      <c r="C306" s="100"/>
      <c r="D306" s="100"/>
      <c r="F306" s="92"/>
      <c r="H306" s="101"/>
    </row>
    <row r="307" spans="2:8">
      <c r="B307" s="100"/>
      <c r="C307" s="100"/>
      <c r="D307" s="100"/>
      <c r="F307" s="92"/>
      <c r="H307" s="101"/>
    </row>
    <row r="308" spans="2:8">
      <c r="B308" s="100"/>
      <c r="C308" s="100"/>
      <c r="D308" s="100"/>
      <c r="F308" s="92"/>
      <c r="H308" s="101"/>
    </row>
    <row r="309" spans="2:8">
      <c r="B309" s="100"/>
      <c r="C309" s="100"/>
      <c r="D309" s="100"/>
      <c r="F309" s="92"/>
      <c r="H309" s="101"/>
    </row>
    <row r="310" spans="2:8">
      <c r="B310" s="100"/>
      <c r="C310" s="100"/>
      <c r="D310" s="100"/>
      <c r="F310" s="92"/>
      <c r="H310" s="101"/>
    </row>
    <row r="311" spans="2:8">
      <c r="B311" s="100"/>
      <c r="C311" s="100"/>
      <c r="D311" s="100"/>
      <c r="F311" s="92"/>
      <c r="H311" s="101"/>
    </row>
    <row r="312" spans="2:8">
      <c r="B312" s="100"/>
      <c r="C312" s="100"/>
      <c r="D312" s="100"/>
      <c r="F312" s="92"/>
      <c r="H312" s="101"/>
    </row>
    <row r="313" spans="2:8">
      <c r="B313" s="100"/>
      <c r="C313" s="100"/>
      <c r="D313" s="100"/>
      <c r="F313" s="92"/>
      <c r="H313" s="101"/>
    </row>
    <row r="314" spans="2:8">
      <c r="B314" s="100"/>
      <c r="C314" s="100"/>
      <c r="D314" s="100"/>
      <c r="F314" s="92"/>
      <c r="H314" s="101"/>
    </row>
    <row r="315" spans="2:8">
      <c r="B315" s="100"/>
      <c r="C315" s="100"/>
      <c r="D315" s="100"/>
      <c r="F315" s="92"/>
      <c r="H315" s="101"/>
    </row>
    <row r="316" spans="2:8">
      <c r="B316" s="100"/>
      <c r="C316" s="100"/>
      <c r="D316" s="100"/>
      <c r="F316" s="92"/>
      <c r="H316" s="101"/>
    </row>
    <row r="317" spans="2:8">
      <c r="B317" s="100"/>
      <c r="C317" s="100"/>
      <c r="D317" s="100"/>
      <c r="F317" s="92"/>
      <c r="H317" s="101"/>
    </row>
    <row r="318" spans="2:8">
      <c r="B318" s="100"/>
      <c r="C318" s="100"/>
      <c r="D318" s="100"/>
      <c r="F318" s="92"/>
      <c r="H318" s="101"/>
    </row>
    <row r="319" spans="2:8">
      <c r="B319" s="100"/>
      <c r="C319" s="100"/>
      <c r="D319" s="100"/>
      <c r="F319" s="92"/>
      <c r="H319" s="101"/>
    </row>
    <row r="320" spans="2:8">
      <c r="B320" s="100"/>
      <c r="C320" s="100"/>
      <c r="D320" s="100"/>
      <c r="F320" s="92"/>
      <c r="H320" s="101"/>
    </row>
    <row r="321" spans="2:8">
      <c r="B321" s="100"/>
      <c r="C321" s="100"/>
      <c r="D321" s="100"/>
      <c r="F321" s="92"/>
      <c r="H321" s="101"/>
    </row>
    <row r="322" spans="2:8">
      <c r="B322" s="100"/>
      <c r="C322" s="100"/>
      <c r="D322" s="100"/>
      <c r="F322" s="92"/>
      <c r="H322" s="101"/>
    </row>
    <row r="323" spans="2:8">
      <c r="B323" s="100"/>
      <c r="C323" s="100"/>
      <c r="D323" s="100"/>
      <c r="F323" s="92"/>
      <c r="H323" s="101"/>
    </row>
    <row r="324" spans="2:8">
      <c r="B324" s="100"/>
      <c r="C324" s="100"/>
      <c r="D324" s="100"/>
      <c r="F324" s="92"/>
      <c r="H324" s="101"/>
    </row>
    <row r="325" spans="2:8">
      <c r="B325" s="100"/>
      <c r="C325" s="100"/>
      <c r="D325" s="100"/>
      <c r="F325" s="92"/>
      <c r="H325" s="101"/>
    </row>
    <row r="326" spans="2:8">
      <c r="B326" s="100"/>
      <c r="C326" s="100"/>
      <c r="D326" s="100"/>
      <c r="F326" s="92"/>
      <c r="H326" s="101"/>
    </row>
    <row r="327" spans="2:8">
      <c r="B327" s="100"/>
      <c r="C327" s="100"/>
      <c r="D327" s="100"/>
      <c r="F327" s="92"/>
      <c r="H327" s="101"/>
    </row>
    <row r="328" spans="2:8">
      <c r="B328" s="100"/>
      <c r="C328" s="100"/>
      <c r="D328" s="100"/>
      <c r="F328" s="92"/>
      <c r="H328" s="101"/>
    </row>
    <row r="329" spans="2:8">
      <c r="B329" s="100"/>
      <c r="C329" s="100"/>
      <c r="D329" s="100"/>
      <c r="F329" s="92"/>
      <c r="H329" s="101"/>
    </row>
    <row r="330" spans="2:8">
      <c r="B330" s="100"/>
      <c r="C330" s="100"/>
      <c r="D330" s="100"/>
      <c r="F330" s="92"/>
      <c r="H330" s="101"/>
    </row>
    <row r="331" spans="2:8">
      <c r="B331" s="100"/>
      <c r="C331" s="100"/>
      <c r="D331" s="100"/>
      <c r="F331" s="92"/>
      <c r="H331" s="101"/>
    </row>
    <row r="332" spans="2:8">
      <c r="B332" s="100"/>
      <c r="C332" s="100"/>
      <c r="D332" s="100"/>
      <c r="F332" s="92"/>
      <c r="H332" s="101"/>
    </row>
    <row r="333" spans="2:8">
      <c r="B333" s="100"/>
      <c r="C333" s="100"/>
      <c r="D333" s="100"/>
      <c r="F333" s="92"/>
      <c r="H333" s="101"/>
    </row>
    <row r="334" spans="2:8">
      <c r="B334" s="100"/>
      <c r="C334" s="100"/>
      <c r="D334" s="100"/>
      <c r="F334" s="92"/>
      <c r="H334" s="101"/>
    </row>
    <row r="335" spans="2:8">
      <c r="B335" s="100"/>
      <c r="C335" s="100"/>
      <c r="D335" s="100"/>
      <c r="F335" s="92"/>
      <c r="H335" s="101"/>
    </row>
    <row r="336" spans="2:8">
      <c r="B336" s="100"/>
      <c r="C336" s="100"/>
      <c r="D336" s="100"/>
      <c r="F336" s="92"/>
      <c r="H336" s="101"/>
    </row>
    <row r="337" spans="2:8">
      <c r="B337" s="100"/>
      <c r="C337" s="100"/>
      <c r="D337" s="100"/>
      <c r="F337" s="92"/>
      <c r="H337" s="101"/>
    </row>
    <row r="338" spans="2:8">
      <c r="B338" s="100"/>
      <c r="C338" s="100"/>
      <c r="D338" s="100"/>
      <c r="F338" s="92"/>
      <c r="H338" s="101"/>
    </row>
    <row r="339" spans="2:8">
      <c r="B339" s="100"/>
      <c r="C339" s="100"/>
      <c r="D339" s="100"/>
      <c r="F339" s="92"/>
      <c r="H339" s="101"/>
    </row>
    <row r="340" spans="2:8">
      <c r="B340" s="100"/>
      <c r="C340" s="100"/>
      <c r="D340" s="100"/>
      <c r="F340" s="92"/>
      <c r="H340" s="101"/>
    </row>
    <row r="341" spans="2:8">
      <c r="B341" s="100"/>
      <c r="C341" s="100"/>
      <c r="D341" s="100"/>
      <c r="F341" s="92"/>
      <c r="H341" s="101"/>
    </row>
    <row r="342" spans="2:8">
      <c r="B342" s="100"/>
      <c r="C342" s="100"/>
      <c r="D342" s="100"/>
      <c r="F342" s="92"/>
      <c r="H342" s="101"/>
    </row>
    <row r="343" spans="2:8">
      <c r="B343" s="100"/>
      <c r="C343" s="100"/>
      <c r="D343" s="100"/>
      <c r="F343" s="92"/>
      <c r="H343" s="101"/>
    </row>
    <row r="344" spans="2:8">
      <c r="B344" s="100"/>
      <c r="C344" s="100"/>
      <c r="D344" s="100"/>
      <c r="F344" s="92"/>
      <c r="H344" s="101"/>
    </row>
    <row r="345" spans="2:8">
      <c r="B345" s="100"/>
      <c r="C345" s="100"/>
      <c r="D345" s="100"/>
      <c r="F345" s="92"/>
      <c r="H345" s="101"/>
    </row>
    <row r="346" spans="2:8">
      <c r="B346" s="100"/>
      <c r="C346" s="100"/>
      <c r="D346" s="100"/>
      <c r="F346" s="92"/>
      <c r="H346" s="101"/>
    </row>
    <row r="347" spans="2:8">
      <c r="B347" s="100"/>
      <c r="C347" s="100"/>
      <c r="D347" s="100"/>
      <c r="F347" s="92"/>
      <c r="H347" s="101"/>
    </row>
    <row r="348" spans="2:8">
      <c r="B348" s="100"/>
      <c r="C348" s="100"/>
      <c r="D348" s="100"/>
      <c r="F348" s="92"/>
      <c r="H348" s="101"/>
    </row>
    <row r="349" spans="2:8">
      <c r="B349" s="100"/>
      <c r="C349" s="100"/>
      <c r="D349" s="100"/>
      <c r="F349" s="92"/>
      <c r="H349" s="101"/>
    </row>
    <row r="350" spans="2:8">
      <c r="B350" s="100"/>
      <c r="C350" s="100"/>
      <c r="D350" s="100"/>
      <c r="F350" s="92"/>
      <c r="H350" s="101"/>
    </row>
    <row r="351" spans="2:8">
      <c r="B351" s="100"/>
      <c r="C351" s="100"/>
      <c r="D351" s="100"/>
      <c r="F351" s="92"/>
      <c r="H351" s="101"/>
    </row>
    <row r="352" spans="2:8">
      <c r="B352" s="100"/>
      <c r="C352" s="100"/>
      <c r="D352" s="100"/>
      <c r="F352" s="92"/>
      <c r="H352" s="101"/>
    </row>
    <row r="353" spans="2:8">
      <c r="B353" s="100"/>
      <c r="C353" s="100"/>
      <c r="D353" s="100"/>
      <c r="F353" s="92"/>
      <c r="H353" s="101"/>
    </row>
    <row r="354" spans="2:8">
      <c r="B354" s="100"/>
      <c r="C354" s="100"/>
      <c r="D354" s="100"/>
      <c r="F354" s="92"/>
      <c r="H354" s="101"/>
    </row>
    <row r="355" spans="2:8">
      <c r="B355" s="100"/>
      <c r="C355" s="100"/>
      <c r="D355" s="100"/>
      <c r="F355" s="92"/>
      <c r="H355" s="101"/>
    </row>
    <row r="356" spans="2:8">
      <c r="B356" s="100"/>
      <c r="C356" s="100"/>
      <c r="D356" s="100"/>
      <c r="F356" s="92"/>
      <c r="H356" s="101"/>
    </row>
    <row r="357" spans="2:8">
      <c r="B357" s="100"/>
      <c r="C357" s="100"/>
      <c r="D357" s="100"/>
      <c r="F357" s="92"/>
      <c r="H357" s="101"/>
    </row>
    <row r="358" spans="2:8">
      <c r="B358" s="100"/>
      <c r="C358" s="100"/>
      <c r="D358" s="100"/>
      <c r="F358" s="92"/>
      <c r="H358" s="101"/>
    </row>
    <row r="359" spans="2:8">
      <c r="B359" s="100"/>
      <c r="C359" s="100"/>
      <c r="D359" s="100"/>
      <c r="F359" s="92"/>
      <c r="H359" s="101"/>
    </row>
    <row r="360" spans="2:8">
      <c r="B360" s="100"/>
      <c r="C360" s="100"/>
      <c r="D360" s="100"/>
      <c r="F360" s="92"/>
      <c r="H360" s="101"/>
    </row>
    <row r="361" spans="2:8">
      <c r="B361" s="100"/>
      <c r="C361" s="100"/>
      <c r="D361" s="100"/>
      <c r="F361" s="92"/>
      <c r="H361" s="101"/>
    </row>
    <row r="362" spans="2:8">
      <c r="B362" s="100"/>
      <c r="C362" s="100"/>
      <c r="D362" s="100"/>
      <c r="F362" s="92"/>
      <c r="H362" s="101"/>
    </row>
    <row r="363" spans="2:8">
      <c r="B363" s="100"/>
      <c r="C363" s="100"/>
      <c r="D363" s="100"/>
      <c r="F363" s="92"/>
      <c r="H363" s="101"/>
    </row>
    <row r="364" spans="2:8">
      <c r="B364" s="100"/>
      <c r="C364" s="100"/>
      <c r="D364" s="100"/>
      <c r="F364" s="92"/>
      <c r="H364" s="101"/>
    </row>
    <row r="365" spans="2:8">
      <c r="B365" s="100"/>
      <c r="C365" s="100"/>
      <c r="D365" s="100"/>
      <c r="F365" s="92"/>
      <c r="H365" s="101"/>
    </row>
    <row r="366" spans="2:8">
      <c r="B366" s="100"/>
      <c r="C366" s="100"/>
      <c r="D366" s="100"/>
      <c r="F366" s="92"/>
      <c r="H366" s="101"/>
    </row>
    <row r="367" spans="2:8">
      <c r="B367" s="100"/>
      <c r="C367" s="100"/>
      <c r="D367" s="100"/>
      <c r="F367" s="92"/>
      <c r="H367" s="101"/>
    </row>
    <row r="368" spans="2:8">
      <c r="B368" s="100"/>
      <c r="C368" s="100"/>
      <c r="D368" s="100"/>
      <c r="F368" s="92"/>
      <c r="H368" s="101"/>
    </row>
    <row r="369" spans="2:8">
      <c r="B369" s="100"/>
      <c r="C369" s="100"/>
      <c r="D369" s="100"/>
      <c r="F369" s="92"/>
      <c r="H369" s="101"/>
    </row>
    <row r="370" spans="2:8">
      <c r="B370" s="100"/>
      <c r="C370" s="100"/>
      <c r="D370" s="100"/>
      <c r="F370" s="92"/>
      <c r="H370" s="101"/>
    </row>
    <row r="371" spans="2:8">
      <c r="B371" s="100"/>
      <c r="C371" s="100"/>
      <c r="D371" s="100"/>
      <c r="F371" s="92"/>
      <c r="H371" s="101"/>
    </row>
    <row r="372" spans="2:8">
      <c r="B372" s="100"/>
      <c r="C372" s="100"/>
      <c r="D372" s="100"/>
      <c r="F372" s="92"/>
      <c r="H372" s="101"/>
    </row>
    <row r="373" spans="2:8">
      <c r="B373" s="100"/>
      <c r="C373" s="100"/>
      <c r="D373" s="100"/>
      <c r="F373" s="92"/>
      <c r="H373" s="101"/>
    </row>
    <row r="374" spans="2:8">
      <c r="B374" s="100"/>
      <c r="C374" s="100"/>
      <c r="D374" s="100"/>
      <c r="F374" s="92"/>
      <c r="H374" s="101"/>
    </row>
    <row r="375" spans="2:8">
      <c r="B375" s="100"/>
      <c r="C375" s="100"/>
      <c r="D375" s="100"/>
      <c r="F375" s="92"/>
      <c r="H375" s="101"/>
    </row>
    <row r="376" spans="2:8">
      <c r="B376" s="100"/>
      <c r="C376" s="100"/>
      <c r="D376" s="100"/>
      <c r="F376" s="92"/>
      <c r="H376" s="101"/>
    </row>
    <row r="377" spans="2:8">
      <c r="B377" s="100"/>
      <c r="C377" s="100"/>
      <c r="D377" s="100"/>
      <c r="F377" s="92"/>
      <c r="H377" s="101"/>
    </row>
    <row r="378" spans="2:8">
      <c r="B378" s="100"/>
      <c r="C378" s="100"/>
      <c r="D378" s="100"/>
      <c r="F378" s="92"/>
      <c r="H378" s="101"/>
    </row>
    <row r="379" spans="2:8">
      <c r="B379" s="100"/>
      <c r="C379" s="100"/>
      <c r="D379" s="100"/>
      <c r="F379" s="92"/>
      <c r="H379" s="101"/>
    </row>
    <row r="380" spans="2:8">
      <c r="B380" s="100"/>
      <c r="C380" s="100"/>
      <c r="D380" s="100"/>
      <c r="F380" s="92"/>
      <c r="H380" s="101"/>
    </row>
    <row r="381" spans="2:8">
      <c r="B381" s="100"/>
      <c r="C381" s="100"/>
      <c r="D381" s="100"/>
      <c r="F381" s="92"/>
      <c r="H381" s="101"/>
    </row>
    <row r="382" spans="2:8">
      <c r="B382" s="100"/>
      <c r="C382" s="100"/>
      <c r="D382" s="100"/>
      <c r="F382" s="92"/>
      <c r="H382" s="101"/>
    </row>
    <row r="383" spans="2:8">
      <c r="B383" s="100"/>
      <c r="C383" s="100"/>
      <c r="D383" s="100"/>
      <c r="F383" s="92"/>
      <c r="H383" s="101"/>
    </row>
    <row r="384" spans="2:8">
      <c r="B384" s="100"/>
      <c r="C384" s="100"/>
      <c r="D384" s="100"/>
      <c r="F384" s="92"/>
      <c r="H384" s="101"/>
    </row>
    <row r="385" spans="2:8">
      <c r="B385" s="100"/>
      <c r="C385" s="100"/>
      <c r="D385" s="100"/>
      <c r="F385" s="92"/>
      <c r="H385" s="101"/>
    </row>
    <row r="386" spans="2:8">
      <c r="B386" s="100"/>
      <c r="C386" s="100"/>
      <c r="D386" s="100"/>
      <c r="F386" s="92"/>
      <c r="H386" s="101"/>
    </row>
    <row r="387" spans="2:8">
      <c r="B387" s="100"/>
      <c r="C387" s="100"/>
      <c r="D387" s="100"/>
      <c r="F387" s="92"/>
      <c r="H387" s="101"/>
    </row>
    <row r="388" spans="2:8">
      <c r="B388" s="100"/>
      <c r="C388" s="100"/>
      <c r="D388" s="100"/>
      <c r="F388" s="92"/>
      <c r="H388" s="101"/>
    </row>
    <row r="389" spans="2:8">
      <c r="B389" s="100"/>
      <c r="C389" s="100"/>
      <c r="D389" s="100"/>
      <c r="F389" s="92"/>
      <c r="H389" s="101"/>
    </row>
    <row r="390" spans="2:8">
      <c r="B390" s="100"/>
      <c r="C390" s="100"/>
      <c r="D390" s="100"/>
      <c r="F390" s="92"/>
      <c r="H390" s="101"/>
    </row>
    <row r="391" spans="2:8">
      <c r="B391" s="100"/>
      <c r="C391" s="100"/>
      <c r="D391" s="100"/>
      <c r="F391" s="92"/>
      <c r="H391" s="101"/>
    </row>
    <row r="392" spans="2:8">
      <c r="B392" s="100"/>
      <c r="C392" s="100"/>
      <c r="D392" s="100"/>
      <c r="F392" s="92"/>
      <c r="H392" s="101"/>
    </row>
    <row r="393" spans="2:8">
      <c r="B393" s="100"/>
      <c r="C393" s="100"/>
      <c r="D393" s="100"/>
      <c r="F393" s="92"/>
      <c r="H393" s="101"/>
    </row>
    <row r="394" spans="2:8">
      <c r="B394" s="100"/>
      <c r="C394" s="100"/>
      <c r="D394" s="100"/>
      <c r="F394" s="92"/>
      <c r="H394" s="101"/>
    </row>
    <row r="395" spans="2:8">
      <c r="B395" s="100"/>
      <c r="C395" s="100"/>
      <c r="D395" s="100"/>
      <c r="F395" s="92"/>
      <c r="H395" s="101"/>
    </row>
    <row r="396" spans="2:8">
      <c r="B396" s="100"/>
      <c r="C396" s="100"/>
      <c r="D396" s="100"/>
      <c r="F396" s="92"/>
      <c r="H396" s="101"/>
    </row>
    <row r="397" spans="2:8">
      <c r="B397" s="100"/>
      <c r="C397" s="100"/>
      <c r="D397" s="100"/>
      <c r="F397" s="92"/>
      <c r="H397" s="101"/>
    </row>
    <row r="398" spans="2:8">
      <c r="B398" s="100"/>
      <c r="C398" s="100"/>
      <c r="D398" s="100"/>
      <c r="F398" s="92"/>
      <c r="H398" s="101"/>
    </row>
    <row r="399" spans="2:8">
      <c r="B399" s="100"/>
      <c r="C399" s="100"/>
      <c r="D399" s="100"/>
      <c r="F399" s="92"/>
      <c r="H399" s="101"/>
    </row>
    <row r="400" spans="2:8">
      <c r="B400" s="100"/>
      <c r="C400" s="100"/>
      <c r="D400" s="100"/>
      <c r="F400" s="92"/>
      <c r="H400" s="101"/>
    </row>
    <row r="401" spans="2:8">
      <c r="B401" s="100"/>
      <c r="C401" s="100"/>
      <c r="D401" s="100"/>
      <c r="F401" s="92"/>
      <c r="H401" s="101"/>
    </row>
    <row r="402" spans="2:8">
      <c r="B402" s="100"/>
      <c r="C402" s="100"/>
      <c r="D402" s="100"/>
      <c r="F402" s="92"/>
      <c r="H402" s="101"/>
    </row>
    <row r="403" spans="2:8">
      <c r="B403" s="100"/>
      <c r="C403" s="100"/>
      <c r="D403" s="100"/>
      <c r="F403" s="92"/>
      <c r="H403" s="101"/>
    </row>
    <row r="404" spans="2:8">
      <c r="B404" s="100"/>
      <c r="C404" s="100"/>
      <c r="D404" s="100"/>
      <c r="F404" s="92"/>
      <c r="H404" s="101"/>
    </row>
    <row r="405" spans="2:8">
      <c r="B405" s="100"/>
      <c r="C405" s="100"/>
      <c r="D405" s="100"/>
      <c r="F405" s="92"/>
      <c r="H405" s="101"/>
    </row>
    <row r="406" spans="2:8">
      <c r="B406" s="100"/>
      <c r="C406" s="100"/>
      <c r="D406" s="100"/>
      <c r="F406" s="92"/>
      <c r="H406" s="101"/>
    </row>
    <row r="407" spans="2:8">
      <c r="B407" s="100"/>
      <c r="C407" s="100"/>
      <c r="D407" s="100"/>
      <c r="F407" s="92"/>
      <c r="H407" s="101"/>
    </row>
    <row r="408" spans="2:8">
      <c r="B408" s="100"/>
      <c r="C408" s="100"/>
      <c r="D408" s="100"/>
      <c r="F408" s="92"/>
      <c r="H408" s="101"/>
    </row>
    <row r="409" spans="2:8">
      <c r="B409" s="100"/>
      <c r="C409" s="100"/>
      <c r="D409" s="100"/>
      <c r="F409" s="92"/>
      <c r="H409" s="101"/>
    </row>
    <row r="410" spans="2:8">
      <c r="B410" s="100"/>
      <c r="C410" s="100"/>
      <c r="D410" s="100"/>
      <c r="F410" s="92"/>
      <c r="H410" s="101"/>
    </row>
    <row r="411" spans="2:8">
      <c r="B411" s="100"/>
      <c r="C411" s="100"/>
      <c r="D411" s="100"/>
      <c r="F411" s="92"/>
      <c r="H411" s="101"/>
    </row>
    <row r="412" spans="2:8">
      <c r="B412" s="100"/>
      <c r="C412" s="100"/>
      <c r="D412" s="100"/>
      <c r="F412" s="92"/>
      <c r="H412" s="101"/>
    </row>
    <row r="413" spans="2:8">
      <c r="B413" s="100"/>
      <c r="C413" s="100"/>
      <c r="D413" s="100"/>
      <c r="F413" s="92"/>
      <c r="H413" s="101"/>
    </row>
    <row r="414" spans="2:8">
      <c r="B414" s="100"/>
      <c r="C414" s="100"/>
      <c r="D414" s="100"/>
      <c r="F414" s="92"/>
      <c r="H414" s="101"/>
    </row>
    <row r="415" spans="2:8">
      <c r="B415" s="100"/>
      <c r="C415" s="100"/>
      <c r="D415" s="100"/>
      <c r="F415" s="92"/>
      <c r="H415" s="101"/>
    </row>
    <row r="416" spans="2:8">
      <c r="B416" s="100"/>
      <c r="C416" s="100"/>
      <c r="D416" s="100"/>
      <c r="F416" s="92"/>
      <c r="H416" s="101"/>
    </row>
    <row r="417" spans="2:8">
      <c r="B417" s="100"/>
      <c r="C417" s="100"/>
      <c r="D417" s="100"/>
      <c r="F417" s="92"/>
      <c r="H417" s="101"/>
    </row>
    <row r="418" spans="2:8">
      <c r="B418" s="100"/>
      <c r="C418" s="100"/>
      <c r="D418" s="100"/>
      <c r="F418" s="92"/>
      <c r="H418" s="101"/>
    </row>
    <row r="419" spans="2:8">
      <c r="B419" s="100"/>
      <c r="C419" s="100"/>
      <c r="D419" s="100"/>
      <c r="F419" s="92"/>
      <c r="H419" s="101"/>
    </row>
    <row r="420" spans="2:8">
      <c r="B420" s="100"/>
      <c r="C420" s="100"/>
      <c r="D420" s="100"/>
      <c r="F420" s="92"/>
      <c r="H420" s="101"/>
    </row>
    <row r="421" spans="2:8">
      <c r="B421" s="100"/>
      <c r="C421" s="100"/>
      <c r="D421" s="100"/>
      <c r="F421" s="92"/>
      <c r="H421" s="101"/>
    </row>
    <row r="422" spans="2:8">
      <c r="B422" s="100"/>
      <c r="C422" s="100"/>
      <c r="D422" s="100"/>
      <c r="F422" s="92"/>
      <c r="H422" s="101"/>
    </row>
    <row r="423" spans="2:8">
      <c r="B423" s="100"/>
      <c r="C423" s="100"/>
      <c r="D423" s="100"/>
      <c r="F423" s="92"/>
      <c r="H423" s="101"/>
    </row>
    <row r="424" spans="2:8">
      <c r="B424" s="100"/>
      <c r="C424" s="100"/>
      <c r="D424" s="100"/>
      <c r="F424" s="92"/>
      <c r="H424" s="101"/>
    </row>
    <row r="425" spans="2:8">
      <c r="B425" s="100"/>
      <c r="C425" s="100"/>
      <c r="D425" s="100"/>
      <c r="F425" s="92"/>
      <c r="H425" s="101"/>
    </row>
    <row r="426" spans="2:8">
      <c r="B426" s="100"/>
      <c r="C426" s="100"/>
      <c r="D426" s="100"/>
      <c r="F426" s="92"/>
      <c r="H426" s="101"/>
    </row>
    <row r="427" spans="2:8">
      <c r="B427" s="100"/>
      <c r="C427" s="100"/>
      <c r="D427" s="100"/>
      <c r="F427" s="92"/>
      <c r="H427" s="101"/>
    </row>
    <row r="428" spans="2:8">
      <c r="B428" s="100"/>
      <c r="C428" s="100"/>
      <c r="D428" s="100"/>
      <c r="F428" s="92"/>
      <c r="H428" s="101"/>
    </row>
    <row r="429" spans="2:8">
      <c r="B429" s="100"/>
      <c r="C429" s="100"/>
      <c r="D429" s="100"/>
      <c r="F429" s="92"/>
      <c r="H429" s="101"/>
    </row>
    <row r="430" spans="2:8">
      <c r="B430" s="100"/>
      <c r="C430" s="100"/>
      <c r="D430" s="100"/>
      <c r="F430" s="92"/>
      <c r="H430" s="101"/>
    </row>
    <row r="431" spans="2:8">
      <c r="B431" s="100"/>
      <c r="C431" s="100"/>
      <c r="D431" s="100"/>
      <c r="F431" s="92"/>
      <c r="H431" s="101"/>
    </row>
    <row r="432" spans="2:8">
      <c r="B432" s="100"/>
      <c r="C432" s="100"/>
      <c r="D432" s="100"/>
      <c r="F432" s="92"/>
      <c r="H432" s="101"/>
    </row>
    <row r="433" spans="2:8">
      <c r="B433" s="100"/>
      <c r="C433" s="100"/>
      <c r="D433" s="100"/>
      <c r="F433" s="92"/>
      <c r="H433" s="101"/>
    </row>
    <row r="434" spans="2:8">
      <c r="B434" s="100"/>
      <c r="C434" s="100"/>
      <c r="D434" s="100"/>
      <c r="F434" s="92"/>
      <c r="H434" s="101"/>
    </row>
    <row r="435" spans="2:8">
      <c r="B435" s="100"/>
      <c r="C435" s="100"/>
      <c r="D435" s="100"/>
      <c r="F435" s="92"/>
      <c r="H435" s="101"/>
    </row>
    <row r="436" spans="2:8">
      <c r="B436" s="100"/>
      <c r="C436" s="100"/>
      <c r="D436" s="100"/>
      <c r="F436" s="92"/>
      <c r="H436" s="101"/>
    </row>
    <row r="437" spans="2:8">
      <c r="B437" s="100"/>
      <c r="C437" s="100"/>
      <c r="D437" s="100"/>
      <c r="F437" s="92"/>
      <c r="H437" s="101"/>
    </row>
    <row r="438" spans="2:8">
      <c r="B438" s="100"/>
      <c r="C438" s="100"/>
      <c r="D438" s="100"/>
      <c r="F438" s="92"/>
      <c r="H438" s="101"/>
    </row>
    <row r="439" spans="2:8">
      <c r="B439" s="100"/>
      <c r="C439" s="100"/>
      <c r="D439" s="100"/>
      <c r="F439" s="92"/>
      <c r="H439" s="101"/>
    </row>
    <row r="440" spans="2:8">
      <c r="B440" s="100"/>
      <c r="C440" s="100"/>
      <c r="D440" s="100"/>
      <c r="F440" s="92"/>
      <c r="H440" s="101"/>
    </row>
    <row r="441" spans="2:8">
      <c r="B441" s="100"/>
      <c r="C441" s="100"/>
      <c r="D441" s="100"/>
      <c r="F441" s="92"/>
      <c r="H441" s="101"/>
    </row>
    <row r="442" spans="2:8">
      <c r="B442" s="100"/>
      <c r="C442" s="100"/>
      <c r="D442" s="100"/>
      <c r="F442" s="92"/>
      <c r="H442" s="101"/>
    </row>
    <row r="443" spans="2:8">
      <c r="B443" s="100"/>
      <c r="C443" s="100"/>
      <c r="D443" s="100"/>
      <c r="F443" s="92"/>
      <c r="H443" s="101"/>
    </row>
    <row r="444" spans="2:8">
      <c r="B444" s="100"/>
      <c r="C444" s="100"/>
      <c r="D444" s="100"/>
      <c r="F444" s="92"/>
      <c r="H444" s="101"/>
    </row>
    <row r="445" spans="2:8">
      <c r="B445" s="100"/>
      <c r="C445" s="100"/>
      <c r="D445" s="100"/>
      <c r="F445" s="92"/>
      <c r="H445" s="101"/>
    </row>
    <row r="446" spans="2:8">
      <c r="B446" s="100"/>
      <c r="C446" s="100"/>
      <c r="D446" s="100"/>
      <c r="F446" s="92"/>
      <c r="H446" s="101"/>
    </row>
    <row r="447" spans="2:8">
      <c r="B447" s="100"/>
      <c r="C447" s="100"/>
      <c r="D447" s="100"/>
      <c r="F447" s="92"/>
      <c r="H447" s="101"/>
    </row>
    <row r="448" spans="2:8">
      <c r="B448" s="100"/>
      <c r="C448" s="100"/>
      <c r="D448" s="100"/>
      <c r="F448" s="92"/>
      <c r="H448" s="101"/>
    </row>
    <row r="449" spans="2:8">
      <c r="B449" s="100"/>
      <c r="C449" s="100"/>
      <c r="D449" s="100"/>
      <c r="F449" s="92"/>
      <c r="H449" s="101"/>
    </row>
    <row r="450" spans="2:8">
      <c r="B450" s="100"/>
      <c r="C450" s="100"/>
      <c r="D450" s="100"/>
      <c r="F450" s="92"/>
      <c r="H450" s="101"/>
    </row>
    <row r="451" spans="2:8">
      <c r="B451" s="100"/>
      <c r="C451" s="100"/>
      <c r="D451" s="100"/>
      <c r="F451" s="92"/>
      <c r="H451" s="101"/>
    </row>
    <row r="452" spans="2:8">
      <c r="B452" s="100"/>
      <c r="C452" s="100"/>
      <c r="D452" s="100"/>
      <c r="F452" s="92"/>
      <c r="H452" s="101"/>
    </row>
    <row r="453" spans="2:8">
      <c r="B453" s="100"/>
      <c r="C453" s="100"/>
      <c r="D453" s="100"/>
      <c r="F453" s="92"/>
      <c r="H453" s="101"/>
    </row>
    <row r="454" spans="2:8">
      <c r="B454" s="100"/>
      <c r="C454" s="100"/>
      <c r="D454" s="100"/>
      <c r="F454" s="92"/>
      <c r="H454" s="101"/>
    </row>
    <row r="455" spans="2:8">
      <c r="B455" s="100"/>
      <c r="C455" s="100"/>
      <c r="D455" s="100"/>
      <c r="F455" s="92"/>
      <c r="H455" s="101"/>
    </row>
    <row r="456" spans="2:8">
      <c r="B456" s="100"/>
      <c r="C456" s="100"/>
      <c r="D456" s="100"/>
      <c r="F456" s="92"/>
      <c r="H456" s="101"/>
    </row>
    <row r="457" spans="2:8">
      <c r="B457" s="100"/>
      <c r="C457" s="100"/>
      <c r="D457" s="100"/>
      <c r="F457" s="92"/>
      <c r="H457" s="101"/>
    </row>
    <row r="458" spans="2:8">
      <c r="B458" s="100"/>
      <c r="C458" s="100"/>
      <c r="D458" s="100"/>
      <c r="F458" s="92"/>
      <c r="H458" s="101"/>
    </row>
    <row r="459" spans="2:8">
      <c r="B459" s="100"/>
      <c r="C459" s="100"/>
      <c r="D459" s="100"/>
      <c r="F459" s="92"/>
      <c r="H459" s="101"/>
    </row>
    <row r="460" spans="2:8">
      <c r="B460" s="100"/>
      <c r="C460" s="100"/>
      <c r="D460" s="100"/>
      <c r="F460" s="92"/>
      <c r="H460" s="101"/>
    </row>
    <row r="461" spans="2:8">
      <c r="B461" s="100"/>
      <c r="C461" s="100"/>
      <c r="D461" s="100"/>
      <c r="F461" s="92"/>
      <c r="H461" s="101"/>
    </row>
    <row r="462" spans="2:8">
      <c r="B462" s="100"/>
      <c r="C462" s="100"/>
      <c r="D462" s="100"/>
      <c r="F462" s="92"/>
      <c r="H462" s="101"/>
    </row>
    <row r="463" spans="2:8">
      <c r="B463" s="100"/>
      <c r="C463" s="100"/>
      <c r="D463" s="100"/>
      <c r="F463" s="92"/>
      <c r="H463" s="101"/>
    </row>
    <row r="464" spans="2:8">
      <c r="B464" s="100"/>
      <c r="C464" s="100"/>
      <c r="D464" s="100"/>
      <c r="F464" s="92"/>
      <c r="H464" s="101"/>
    </row>
    <row r="465" spans="2:8">
      <c r="B465" s="100"/>
      <c r="C465" s="100"/>
      <c r="D465" s="100"/>
      <c r="F465" s="92"/>
      <c r="H465" s="101"/>
    </row>
    <row r="466" spans="2:8">
      <c r="B466" s="100"/>
      <c r="C466" s="100"/>
      <c r="D466" s="100"/>
      <c r="F466" s="92"/>
      <c r="H466" s="101"/>
    </row>
    <row r="467" spans="2:8">
      <c r="B467" s="100"/>
      <c r="C467" s="100"/>
      <c r="D467" s="100"/>
      <c r="F467" s="92"/>
      <c r="H467" s="101"/>
    </row>
    <row r="468" spans="2:8">
      <c r="B468" s="100"/>
      <c r="C468" s="100"/>
      <c r="D468" s="100"/>
      <c r="F468" s="92"/>
      <c r="H468" s="101"/>
    </row>
    <row r="469" spans="2:8">
      <c r="B469" s="100"/>
      <c r="C469" s="100"/>
      <c r="D469" s="100"/>
      <c r="F469" s="92"/>
      <c r="H469" s="101"/>
    </row>
    <row r="470" spans="2:8">
      <c r="B470" s="100"/>
      <c r="C470" s="100"/>
      <c r="D470" s="100"/>
      <c r="F470" s="92"/>
      <c r="H470" s="101"/>
    </row>
    <row r="471" spans="2:8">
      <c r="B471" s="100"/>
      <c r="C471" s="100"/>
      <c r="D471" s="100"/>
      <c r="F471" s="92"/>
      <c r="H471" s="101"/>
    </row>
    <row r="472" spans="2:8">
      <c r="B472" s="100"/>
      <c r="C472" s="100"/>
      <c r="D472" s="100"/>
      <c r="F472" s="92"/>
      <c r="H472" s="101"/>
    </row>
    <row r="473" spans="2:8">
      <c r="B473" s="100"/>
      <c r="C473" s="100"/>
      <c r="D473" s="100"/>
      <c r="F473" s="92"/>
      <c r="H473" s="101"/>
    </row>
    <row r="474" spans="2:8">
      <c r="B474" s="100"/>
      <c r="C474" s="100"/>
      <c r="D474" s="100"/>
      <c r="F474" s="92"/>
      <c r="H474" s="101"/>
    </row>
    <row r="475" spans="2:8">
      <c r="B475" s="100"/>
      <c r="C475" s="100"/>
      <c r="D475" s="100"/>
      <c r="F475" s="92"/>
      <c r="H475" s="101"/>
    </row>
    <row r="476" spans="2:8">
      <c r="B476" s="100"/>
      <c r="C476" s="100"/>
      <c r="D476" s="100"/>
      <c r="F476" s="92"/>
      <c r="H476" s="101"/>
    </row>
    <row r="477" spans="2:8">
      <c r="B477" s="100"/>
      <c r="C477" s="100"/>
      <c r="D477" s="100"/>
      <c r="F477" s="92"/>
      <c r="H477" s="101"/>
    </row>
    <row r="478" spans="2:8">
      <c r="B478" s="100"/>
      <c r="C478" s="100"/>
      <c r="D478" s="100"/>
      <c r="F478" s="92"/>
      <c r="H478" s="101"/>
    </row>
    <row r="479" spans="2:8">
      <c r="B479" s="100"/>
      <c r="C479" s="100"/>
      <c r="D479" s="100"/>
      <c r="F479" s="92"/>
      <c r="H479" s="101"/>
    </row>
    <row r="480" spans="2:8">
      <c r="B480" s="100"/>
      <c r="C480" s="100"/>
      <c r="D480" s="100"/>
      <c r="F480" s="92"/>
      <c r="H480" s="101"/>
    </row>
    <row r="481" spans="2:8">
      <c r="B481" s="100"/>
      <c r="C481" s="100"/>
      <c r="D481" s="100"/>
      <c r="F481" s="92"/>
      <c r="H481" s="101"/>
    </row>
    <row r="482" spans="2:8">
      <c r="B482" s="100"/>
      <c r="C482" s="100"/>
      <c r="D482" s="100"/>
      <c r="F482" s="92"/>
      <c r="H482" s="101"/>
    </row>
    <row r="483" spans="2:8">
      <c r="B483" s="100"/>
      <c r="C483" s="100"/>
      <c r="D483" s="100"/>
      <c r="F483" s="92"/>
      <c r="H483" s="101"/>
    </row>
    <row r="484" spans="2:8">
      <c r="B484" s="100"/>
      <c r="C484" s="100"/>
      <c r="D484" s="100"/>
      <c r="F484" s="92"/>
      <c r="H484" s="101"/>
    </row>
    <row r="485" spans="2:8">
      <c r="B485" s="100"/>
      <c r="C485" s="100"/>
      <c r="D485" s="100"/>
      <c r="F485" s="92"/>
      <c r="H485" s="101"/>
    </row>
    <row r="486" spans="2:8">
      <c r="B486" s="100"/>
      <c r="C486" s="100"/>
      <c r="D486" s="100"/>
      <c r="F486" s="92"/>
      <c r="H486" s="101"/>
    </row>
    <row r="487" spans="2:8">
      <c r="B487" s="100"/>
      <c r="C487" s="100"/>
      <c r="D487" s="100"/>
      <c r="F487" s="92"/>
      <c r="H487" s="101"/>
    </row>
    <row r="488" spans="2:8">
      <c r="B488" s="100"/>
      <c r="C488" s="100"/>
      <c r="D488" s="100"/>
      <c r="F488" s="92"/>
      <c r="H488" s="101"/>
    </row>
    <row r="489" spans="2:8">
      <c r="B489" s="100"/>
      <c r="C489" s="100"/>
      <c r="D489" s="100"/>
      <c r="F489" s="92"/>
      <c r="H489" s="101"/>
    </row>
    <row r="490" spans="2:8">
      <c r="B490" s="100"/>
      <c r="C490" s="100"/>
      <c r="D490" s="100"/>
      <c r="F490" s="92"/>
      <c r="H490" s="101"/>
    </row>
    <row r="491" spans="2:8">
      <c r="B491" s="100"/>
      <c r="C491" s="100"/>
      <c r="D491" s="100"/>
      <c r="F491" s="92"/>
      <c r="H491" s="101"/>
    </row>
    <row r="492" spans="2:8">
      <c r="B492" s="100"/>
      <c r="C492" s="100"/>
      <c r="D492" s="100"/>
      <c r="F492" s="92"/>
      <c r="H492" s="101"/>
    </row>
    <row r="493" spans="2:8">
      <c r="B493" s="100"/>
      <c r="C493" s="100"/>
      <c r="D493" s="100"/>
      <c r="F493" s="92"/>
      <c r="H493" s="101"/>
    </row>
    <row r="494" spans="2:8">
      <c r="B494" s="100"/>
      <c r="C494" s="100"/>
      <c r="D494" s="100"/>
      <c r="F494" s="92"/>
      <c r="H494" s="101"/>
    </row>
    <row r="495" spans="2:8">
      <c r="B495" s="100"/>
      <c r="C495" s="100"/>
      <c r="D495" s="100"/>
      <c r="F495" s="92"/>
      <c r="H495" s="101"/>
    </row>
    <row r="496" spans="2:8">
      <c r="B496" s="100"/>
      <c r="C496" s="100"/>
      <c r="D496" s="100"/>
      <c r="F496" s="92"/>
      <c r="H496" s="101"/>
    </row>
    <row r="497" spans="2:8">
      <c r="B497" s="100"/>
      <c r="C497" s="100"/>
      <c r="D497" s="100"/>
      <c r="F497" s="92"/>
      <c r="H497" s="101"/>
    </row>
    <row r="498" spans="2:8">
      <c r="B498" s="100"/>
      <c r="C498" s="100"/>
      <c r="D498" s="100"/>
      <c r="F498" s="92"/>
      <c r="H498" s="101"/>
    </row>
    <row r="499" spans="2:8">
      <c r="B499" s="100"/>
      <c r="C499" s="100"/>
      <c r="D499" s="100"/>
      <c r="F499" s="92"/>
      <c r="H499" s="101"/>
    </row>
    <row r="500" spans="2:8">
      <c r="B500" s="100"/>
      <c r="C500" s="100"/>
      <c r="D500" s="100"/>
      <c r="F500" s="92"/>
      <c r="H500" s="101"/>
    </row>
    <row r="501" spans="2:8">
      <c r="B501" s="100"/>
      <c r="C501" s="100"/>
      <c r="D501" s="100"/>
      <c r="F501" s="92"/>
      <c r="H501" s="101"/>
    </row>
    <row r="502" spans="2:8">
      <c r="B502" s="100"/>
      <c r="C502" s="100"/>
      <c r="D502" s="100"/>
      <c r="F502" s="92"/>
      <c r="H502" s="101"/>
    </row>
    <row r="503" spans="2:8">
      <c r="B503" s="100"/>
      <c r="C503" s="100"/>
      <c r="D503" s="100"/>
      <c r="F503" s="92"/>
      <c r="H503" s="101"/>
    </row>
    <row r="504" spans="2:8">
      <c r="B504" s="100"/>
      <c r="C504" s="100"/>
      <c r="D504" s="100"/>
      <c r="F504" s="92"/>
      <c r="H504" s="101"/>
    </row>
    <row r="505" spans="2:8">
      <c r="B505" s="100"/>
      <c r="C505" s="100"/>
      <c r="D505" s="100"/>
      <c r="F505" s="92"/>
      <c r="H505" s="101"/>
    </row>
    <row r="506" spans="2:8">
      <c r="B506" s="100"/>
      <c r="C506" s="100"/>
      <c r="D506" s="100"/>
      <c r="F506" s="92"/>
      <c r="H506" s="101"/>
    </row>
    <row r="507" spans="2:8">
      <c r="B507" s="100"/>
      <c r="C507" s="100"/>
      <c r="D507" s="100"/>
      <c r="F507" s="92"/>
      <c r="H507" s="101"/>
    </row>
    <row r="508" spans="2:8">
      <c r="B508" s="100"/>
      <c r="C508" s="100"/>
      <c r="D508" s="100"/>
      <c r="F508" s="92"/>
      <c r="H508" s="101"/>
    </row>
    <row r="509" spans="2:8">
      <c r="B509" s="100"/>
      <c r="C509" s="100"/>
      <c r="D509" s="100"/>
      <c r="F509" s="92"/>
      <c r="H509" s="101"/>
    </row>
    <row r="510" spans="2:8">
      <c r="B510" s="100"/>
      <c r="C510" s="100"/>
      <c r="D510" s="100"/>
      <c r="F510" s="92"/>
      <c r="H510" s="101"/>
    </row>
    <row r="511" spans="2:8">
      <c r="B511" s="100"/>
      <c r="C511" s="100"/>
      <c r="D511" s="100"/>
      <c r="F511" s="92"/>
      <c r="H511" s="101"/>
    </row>
    <row r="512" spans="2:8">
      <c r="B512" s="100"/>
      <c r="C512" s="100"/>
      <c r="D512" s="100"/>
      <c r="F512" s="92"/>
      <c r="H512" s="101"/>
    </row>
    <row r="513" spans="2:8">
      <c r="B513" s="100"/>
      <c r="C513" s="100"/>
      <c r="D513" s="100"/>
      <c r="F513" s="92"/>
      <c r="H513" s="101"/>
    </row>
    <row r="514" spans="2:8">
      <c r="B514" s="100"/>
      <c r="C514" s="100"/>
      <c r="D514" s="100"/>
      <c r="F514" s="92"/>
      <c r="H514" s="101"/>
    </row>
    <row r="515" spans="2:8">
      <c r="B515" s="100"/>
      <c r="C515" s="100"/>
      <c r="D515" s="100"/>
      <c r="F515" s="92"/>
      <c r="H515" s="101"/>
    </row>
    <row r="516" spans="2:8">
      <c r="B516" s="100"/>
      <c r="C516" s="100"/>
      <c r="D516" s="100"/>
      <c r="F516" s="92"/>
      <c r="H516" s="101"/>
    </row>
    <row r="517" spans="2:8">
      <c r="B517" s="100"/>
      <c r="C517" s="100"/>
      <c r="D517" s="100"/>
      <c r="F517" s="92"/>
      <c r="H517" s="101"/>
    </row>
    <row r="518" spans="2:8">
      <c r="B518" s="100"/>
      <c r="C518" s="100"/>
      <c r="D518" s="100"/>
      <c r="F518" s="92"/>
      <c r="H518" s="101"/>
    </row>
    <row r="519" spans="2:8">
      <c r="B519" s="100"/>
      <c r="C519" s="100"/>
      <c r="D519" s="100"/>
      <c r="F519" s="92"/>
      <c r="H519" s="101"/>
    </row>
    <row r="520" spans="2:8">
      <c r="B520" s="100"/>
      <c r="C520" s="100"/>
      <c r="D520" s="100"/>
      <c r="F520" s="92"/>
      <c r="H520" s="101"/>
    </row>
    <row r="521" spans="2:8">
      <c r="B521" s="100"/>
      <c r="C521" s="100"/>
      <c r="D521" s="100"/>
      <c r="F521" s="92"/>
      <c r="H521" s="101"/>
    </row>
    <row r="522" spans="2:8">
      <c r="B522" s="100"/>
      <c r="C522" s="100"/>
      <c r="D522" s="100"/>
      <c r="F522" s="92"/>
      <c r="H522" s="101"/>
    </row>
    <row r="523" spans="2:8">
      <c r="B523" s="100"/>
      <c r="C523" s="100"/>
      <c r="D523" s="100"/>
      <c r="F523" s="92"/>
      <c r="H523" s="101"/>
    </row>
    <row r="524" spans="2:8">
      <c r="B524" s="100"/>
      <c r="C524" s="100"/>
      <c r="D524" s="100"/>
      <c r="F524" s="92"/>
      <c r="H524" s="101"/>
    </row>
    <row r="525" spans="2:8">
      <c r="B525" s="100"/>
      <c r="C525" s="100"/>
      <c r="D525" s="100"/>
      <c r="F525" s="92"/>
      <c r="H525" s="101"/>
    </row>
    <row r="526" spans="2:8">
      <c r="B526" s="100"/>
      <c r="C526" s="100"/>
      <c r="D526" s="100"/>
      <c r="F526" s="92"/>
      <c r="H526" s="101"/>
    </row>
    <row r="527" spans="2:8">
      <c r="B527" s="100"/>
      <c r="C527" s="100"/>
      <c r="D527" s="100"/>
      <c r="F527" s="92"/>
      <c r="H527" s="101"/>
    </row>
    <row r="528" spans="2:8">
      <c r="B528" s="100"/>
      <c r="C528" s="100"/>
      <c r="D528" s="100"/>
      <c r="F528" s="92"/>
      <c r="H528" s="101"/>
    </row>
    <row r="529" spans="2:8">
      <c r="B529" s="100"/>
      <c r="C529" s="100"/>
      <c r="D529" s="100"/>
      <c r="F529" s="92"/>
      <c r="H529" s="101"/>
    </row>
    <row r="530" spans="2:8">
      <c r="B530" s="100"/>
      <c r="C530" s="100"/>
      <c r="D530" s="100"/>
      <c r="F530" s="92"/>
      <c r="H530" s="101"/>
    </row>
    <row r="531" spans="2:8">
      <c r="B531" s="100"/>
      <c r="C531" s="100"/>
      <c r="D531" s="100"/>
      <c r="F531" s="92"/>
      <c r="H531" s="101"/>
    </row>
    <row r="532" spans="2:8">
      <c r="B532" s="100"/>
      <c r="C532" s="100"/>
      <c r="D532" s="100"/>
      <c r="F532" s="92"/>
      <c r="H532" s="101"/>
    </row>
    <row r="533" spans="2:8">
      <c r="B533" s="100"/>
      <c r="C533" s="100"/>
      <c r="D533" s="100"/>
      <c r="F533" s="92"/>
      <c r="H533" s="101"/>
    </row>
    <row r="534" spans="2:8">
      <c r="B534" s="100"/>
      <c r="C534" s="100"/>
      <c r="D534" s="100"/>
      <c r="F534" s="92"/>
      <c r="H534" s="101"/>
    </row>
    <row r="535" spans="2:8">
      <c r="B535" s="100"/>
      <c r="C535" s="100"/>
      <c r="D535" s="100"/>
      <c r="F535" s="92"/>
      <c r="H535" s="101"/>
    </row>
    <row r="536" spans="2:8">
      <c r="B536" s="100"/>
      <c r="C536" s="100"/>
      <c r="D536" s="100"/>
      <c r="F536" s="92"/>
      <c r="H536" s="101"/>
    </row>
    <row r="537" spans="2:8">
      <c r="B537" s="100"/>
      <c r="C537" s="100"/>
      <c r="D537" s="100"/>
      <c r="F537" s="92"/>
      <c r="H537" s="101"/>
    </row>
    <row r="538" spans="2:8">
      <c r="B538" s="100"/>
      <c r="C538" s="100"/>
      <c r="D538" s="100"/>
      <c r="F538" s="92"/>
      <c r="H538" s="101"/>
    </row>
    <row r="539" spans="2:8">
      <c r="B539" s="100"/>
      <c r="C539" s="100"/>
      <c r="D539" s="100"/>
      <c r="F539" s="92"/>
      <c r="H539" s="101"/>
    </row>
    <row r="540" spans="2:8">
      <c r="B540" s="100"/>
      <c r="C540" s="100"/>
      <c r="D540" s="100"/>
      <c r="F540" s="92"/>
      <c r="H540" s="101"/>
    </row>
    <row r="541" spans="2:8">
      <c r="B541" s="100"/>
      <c r="C541" s="100"/>
      <c r="D541" s="100"/>
      <c r="F541" s="92"/>
      <c r="H541" s="101"/>
    </row>
    <row r="542" spans="2:8">
      <c r="B542" s="100"/>
      <c r="C542" s="100"/>
      <c r="D542" s="100"/>
      <c r="F542" s="92"/>
      <c r="H542" s="101"/>
    </row>
    <row r="543" spans="2:8">
      <c r="B543" s="100"/>
      <c r="C543" s="100"/>
      <c r="D543" s="100"/>
      <c r="F543" s="92"/>
      <c r="H543" s="101"/>
    </row>
    <row r="544" spans="2:8">
      <c r="B544" s="100"/>
      <c r="C544" s="100"/>
      <c r="D544" s="100"/>
      <c r="F544" s="92"/>
      <c r="H544" s="101"/>
    </row>
    <row r="545" spans="2:8">
      <c r="B545" s="100"/>
      <c r="C545" s="100"/>
      <c r="D545" s="100"/>
      <c r="F545" s="92"/>
      <c r="H545" s="101"/>
    </row>
    <row r="546" spans="2:8">
      <c r="B546" s="100"/>
      <c r="C546" s="100"/>
      <c r="D546" s="100"/>
      <c r="F546" s="92"/>
      <c r="H546" s="101"/>
    </row>
    <row r="547" spans="2:8">
      <c r="B547" s="100"/>
      <c r="C547" s="100"/>
      <c r="D547" s="100"/>
      <c r="F547" s="92"/>
      <c r="H547" s="101"/>
    </row>
    <row r="548" spans="2:8">
      <c r="B548" s="100"/>
      <c r="C548" s="100"/>
      <c r="D548" s="100"/>
      <c r="F548" s="92"/>
      <c r="H548" s="101"/>
    </row>
    <row r="549" spans="2:8">
      <c r="B549" s="100"/>
      <c r="C549" s="100"/>
      <c r="D549" s="100"/>
      <c r="F549" s="92"/>
      <c r="H549" s="101"/>
    </row>
    <row r="550" spans="2:8">
      <c r="B550" s="100"/>
      <c r="C550" s="100"/>
      <c r="D550" s="100"/>
      <c r="F550" s="92"/>
      <c r="H550" s="101"/>
    </row>
    <row r="551" spans="2:8">
      <c r="B551" s="100"/>
      <c r="C551" s="100"/>
      <c r="D551" s="100"/>
      <c r="F551" s="92"/>
      <c r="H551" s="101"/>
    </row>
    <row r="552" spans="2:8">
      <c r="B552" s="100"/>
      <c r="C552" s="100"/>
      <c r="D552" s="100"/>
      <c r="F552" s="92"/>
      <c r="H552" s="101"/>
    </row>
    <row r="553" spans="2:8">
      <c r="B553" s="100"/>
      <c r="C553" s="100"/>
      <c r="D553" s="100"/>
      <c r="F553" s="92"/>
      <c r="H553" s="101"/>
    </row>
    <row r="554" spans="2:8">
      <c r="B554" s="100"/>
      <c r="C554" s="100"/>
      <c r="D554" s="100"/>
      <c r="F554" s="92"/>
      <c r="H554" s="101"/>
    </row>
    <row r="555" spans="2:8">
      <c r="B555" s="100"/>
      <c r="C555" s="100"/>
      <c r="D555" s="100"/>
      <c r="F555" s="92"/>
      <c r="H555" s="101"/>
    </row>
    <row r="556" spans="2:8">
      <c r="B556" s="100"/>
      <c r="C556" s="100"/>
      <c r="D556" s="100"/>
      <c r="F556" s="92"/>
      <c r="H556" s="101"/>
    </row>
    <row r="557" spans="2:8">
      <c r="B557" s="100"/>
      <c r="C557" s="100"/>
      <c r="D557" s="100"/>
      <c r="F557" s="92"/>
      <c r="H557" s="101"/>
    </row>
    <row r="558" spans="2:8">
      <c r="B558" s="100"/>
      <c r="C558" s="100"/>
      <c r="D558" s="100"/>
      <c r="F558" s="92"/>
      <c r="H558" s="101"/>
    </row>
    <row r="559" spans="2:8">
      <c r="B559" s="100"/>
      <c r="C559" s="100"/>
      <c r="D559" s="100"/>
      <c r="F559" s="92"/>
      <c r="H559" s="101"/>
    </row>
    <row r="560" spans="2:8">
      <c r="B560" s="100"/>
      <c r="C560" s="100"/>
      <c r="D560" s="100"/>
      <c r="F560" s="92"/>
      <c r="H560" s="101"/>
    </row>
    <row r="561" spans="2:8">
      <c r="B561" s="100"/>
      <c r="C561" s="100"/>
      <c r="D561" s="100"/>
      <c r="F561" s="92"/>
      <c r="H561" s="101"/>
    </row>
    <row r="562" spans="2:8">
      <c r="B562" s="100"/>
      <c r="C562" s="100"/>
      <c r="D562" s="100"/>
      <c r="F562" s="92"/>
      <c r="H562" s="101"/>
    </row>
    <row r="563" spans="2:8">
      <c r="B563" s="100"/>
      <c r="C563" s="100"/>
      <c r="D563" s="100"/>
      <c r="F563" s="92"/>
      <c r="H563" s="101"/>
    </row>
    <row r="564" spans="2:8">
      <c r="B564" s="100"/>
      <c r="C564" s="100"/>
      <c r="D564" s="100"/>
      <c r="F564" s="92"/>
      <c r="H564" s="101"/>
    </row>
    <row r="565" spans="2:8">
      <c r="B565" s="100"/>
      <c r="C565" s="100"/>
      <c r="D565" s="100"/>
      <c r="F565" s="92"/>
      <c r="H565" s="101"/>
    </row>
    <row r="566" spans="2:8">
      <c r="B566" s="100"/>
      <c r="C566" s="100"/>
      <c r="D566" s="100"/>
      <c r="F566" s="92"/>
      <c r="H566" s="101"/>
    </row>
    <row r="567" spans="2:8">
      <c r="B567" s="100"/>
      <c r="C567" s="100"/>
      <c r="D567" s="100"/>
      <c r="F567" s="92"/>
      <c r="H567" s="101"/>
    </row>
    <row r="568" spans="2:8">
      <c r="B568" s="100"/>
      <c r="C568" s="100"/>
      <c r="D568" s="100"/>
      <c r="F568" s="92"/>
      <c r="H568" s="101"/>
    </row>
    <row r="569" spans="2:8">
      <c r="B569" s="100"/>
      <c r="C569" s="100"/>
      <c r="D569" s="100"/>
      <c r="F569" s="92"/>
      <c r="H569" s="101"/>
    </row>
    <row r="570" spans="2:8">
      <c r="B570" s="100"/>
      <c r="C570" s="100"/>
      <c r="D570" s="100"/>
      <c r="F570" s="92"/>
      <c r="H570" s="101"/>
    </row>
    <row r="571" spans="2:8">
      <c r="B571" s="100"/>
      <c r="C571" s="100"/>
      <c r="D571" s="100"/>
      <c r="F571" s="92"/>
      <c r="H571" s="101"/>
    </row>
    <row r="572" spans="2:8">
      <c r="B572" s="100"/>
      <c r="C572" s="100"/>
      <c r="D572" s="100"/>
      <c r="F572" s="92"/>
      <c r="H572" s="101"/>
    </row>
    <row r="573" spans="2:8">
      <c r="B573" s="100"/>
      <c r="C573" s="100"/>
      <c r="D573" s="100"/>
      <c r="F573" s="92"/>
      <c r="H573" s="101"/>
    </row>
    <row r="574" spans="2:8">
      <c r="B574" s="100"/>
      <c r="C574" s="100"/>
      <c r="D574" s="100"/>
      <c r="F574" s="92"/>
      <c r="H574" s="101"/>
    </row>
    <row r="575" spans="2:8">
      <c r="B575" s="100"/>
      <c r="C575" s="100"/>
      <c r="D575" s="100"/>
      <c r="F575" s="92"/>
      <c r="H575" s="101"/>
    </row>
    <row r="576" spans="2:8">
      <c r="B576" s="100"/>
      <c r="C576" s="100"/>
      <c r="D576" s="100"/>
      <c r="F576" s="92"/>
      <c r="H576" s="101"/>
    </row>
    <row r="577" spans="2:8">
      <c r="B577" s="100"/>
      <c r="C577" s="100"/>
      <c r="D577" s="100"/>
      <c r="F577" s="92"/>
      <c r="H577" s="101"/>
    </row>
    <row r="578" spans="2:8">
      <c r="B578" s="100"/>
      <c r="C578" s="100"/>
      <c r="D578" s="100"/>
      <c r="F578" s="92"/>
      <c r="H578" s="101"/>
    </row>
    <row r="579" spans="2:8">
      <c r="B579" s="100"/>
      <c r="C579" s="100"/>
      <c r="D579" s="100"/>
      <c r="F579" s="92"/>
      <c r="H579" s="101"/>
    </row>
    <row r="580" spans="2:8">
      <c r="B580" s="100"/>
      <c r="C580" s="100"/>
      <c r="D580" s="100"/>
      <c r="F580" s="92"/>
      <c r="H580" s="101"/>
    </row>
    <row r="581" spans="2:8">
      <c r="B581" s="100"/>
      <c r="C581" s="100"/>
      <c r="D581" s="100"/>
      <c r="F581" s="92"/>
      <c r="H581" s="101"/>
    </row>
    <row r="582" spans="2:8">
      <c r="B582" s="100"/>
      <c r="C582" s="100"/>
      <c r="D582" s="100"/>
      <c r="F582" s="92"/>
      <c r="H582" s="101"/>
    </row>
    <row r="583" spans="2:8">
      <c r="B583" s="100"/>
      <c r="C583" s="100"/>
      <c r="D583" s="100"/>
      <c r="F583" s="92"/>
      <c r="H583" s="101"/>
    </row>
    <row r="584" spans="2:8">
      <c r="B584" s="100"/>
      <c r="C584" s="100"/>
      <c r="D584" s="100"/>
      <c r="F584" s="92"/>
      <c r="H584" s="101"/>
    </row>
    <row r="585" spans="2:8">
      <c r="B585" s="100"/>
      <c r="C585" s="100"/>
      <c r="D585" s="100"/>
      <c r="F585" s="92"/>
      <c r="H585" s="101"/>
    </row>
    <row r="586" spans="2:8">
      <c r="B586" s="100"/>
      <c r="C586" s="100"/>
      <c r="D586" s="100"/>
      <c r="F586" s="92"/>
      <c r="H586" s="101"/>
    </row>
    <row r="587" spans="2:8">
      <c r="B587" s="100"/>
      <c r="C587" s="100"/>
      <c r="D587" s="100"/>
      <c r="F587" s="92"/>
      <c r="H587" s="101"/>
    </row>
    <row r="588" spans="2:8">
      <c r="B588" s="100"/>
      <c r="C588" s="100"/>
      <c r="D588" s="100"/>
      <c r="F588" s="92"/>
      <c r="H588" s="101"/>
    </row>
    <row r="589" spans="2:8">
      <c r="B589" s="100"/>
      <c r="C589" s="100"/>
      <c r="D589" s="100"/>
      <c r="F589" s="92"/>
      <c r="H589" s="101"/>
    </row>
    <row r="590" spans="2:8">
      <c r="B590" s="100"/>
      <c r="C590" s="100"/>
      <c r="D590" s="100"/>
      <c r="F590" s="92"/>
      <c r="H590" s="101"/>
    </row>
    <row r="591" spans="2:8">
      <c r="B591" s="100"/>
      <c r="C591" s="100"/>
      <c r="D591" s="100"/>
      <c r="F591" s="92"/>
      <c r="H591" s="101"/>
    </row>
    <row r="592" spans="2:8">
      <c r="B592" s="100"/>
      <c r="C592" s="100"/>
      <c r="D592" s="100"/>
      <c r="F592" s="92"/>
      <c r="H592" s="101"/>
    </row>
    <row r="593" spans="2:8">
      <c r="B593" s="100"/>
      <c r="C593" s="100"/>
      <c r="D593" s="100"/>
      <c r="F593" s="92"/>
      <c r="H593" s="101"/>
    </row>
    <row r="594" spans="2:8">
      <c r="B594" s="100"/>
      <c r="C594" s="100"/>
      <c r="D594" s="100"/>
      <c r="F594" s="92"/>
      <c r="H594" s="101"/>
    </row>
    <row r="595" spans="2:8">
      <c r="B595" s="100"/>
      <c r="C595" s="100"/>
      <c r="D595" s="100"/>
      <c r="F595" s="92"/>
      <c r="H595" s="101"/>
    </row>
    <row r="596" spans="2:8">
      <c r="B596" s="100"/>
      <c r="C596" s="100"/>
      <c r="D596" s="100"/>
      <c r="F596" s="92"/>
      <c r="H596" s="101"/>
    </row>
    <row r="597" spans="2:8">
      <c r="B597" s="100"/>
      <c r="C597" s="100"/>
      <c r="D597" s="100"/>
      <c r="F597" s="92"/>
      <c r="H597" s="101"/>
    </row>
    <row r="598" spans="2:8">
      <c r="B598" s="100"/>
      <c r="C598" s="100"/>
      <c r="D598" s="100"/>
      <c r="F598" s="92"/>
      <c r="H598" s="101"/>
    </row>
    <row r="599" spans="2:8">
      <c r="B599" s="100"/>
      <c r="C599" s="100"/>
      <c r="D599" s="100"/>
      <c r="F599" s="92"/>
      <c r="H599" s="101"/>
    </row>
    <row r="600" spans="2:8">
      <c r="B600" s="100"/>
      <c r="C600" s="100"/>
      <c r="D600" s="100"/>
      <c r="F600" s="92"/>
      <c r="H600" s="101"/>
    </row>
    <row r="601" spans="2:8">
      <c r="B601" s="100"/>
      <c r="C601" s="100"/>
      <c r="D601" s="100"/>
      <c r="F601" s="92"/>
      <c r="H601" s="101"/>
    </row>
    <row r="602" spans="2:8">
      <c r="B602" s="100"/>
      <c r="C602" s="100"/>
      <c r="D602" s="100"/>
      <c r="F602" s="92"/>
      <c r="H602" s="101"/>
    </row>
    <row r="603" spans="2:8">
      <c r="B603" s="100"/>
      <c r="C603" s="100"/>
      <c r="D603" s="100"/>
      <c r="F603" s="92"/>
      <c r="H603" s="101"/>
    </row>
    <row r="604" spans="2:8">
      <c r="B604" s="100"/>
      <c r="C604" s="100"/>
      <c r="D604" s="100"/>
      <c r="F604" s="92"/>
      <c r="H604" s="101"/>
    </row>
    <row r="605" spans="2:8">
      <c r="B605" s="100"/>
      <c r="C605" s="100"/>
      <c r="D605" s="100"/>
      <c r="F605" s="92"/>
      <c r="H605" s="101"/>
    </row>
    <row r="606" spans="2:8">
      <c r="B606" s="100"/>
      <c r="C606" s="100"/>
      <c r="D606" s="100"/>
      <c r="F606" s="92"/>
      <c r="H606" s="101"/>
    </row>
    <row r="607" spans="2:8">
      <c r="B607" s="100"/>
      <c r="C607" s="100"/>
      <c r="D607" s="100"/>
      <c r="F607" s="92"/>
      <c r="H607" s="101"/>
    </row>
    <row r="608" spans="2:8">
      <c r="B608" s="100"/>
      <c r="C608" s="100"/>
      <c r="D608" s="100"/>
      <c r="F608" s="92"/>
      <c r="H608" s="101"/>
    </row>
    <row r="609" spans="2:8">
      <c r="B609" s="100"/>
      <c r="C609" s="100"/>
      <c r="D609" s="100"/>
      <c r="F609" s="92"/>
      <c r="H609" s="101"/>
    </row>
    <row r="610" spans="2:8">
      <c r="B610" s="100"/>
      <c r="C610" s="100"/>
      <c r="D610" s="100"/>
      <c r="F610" s="92"/>
      <c r="H610" s="101"/>
    </row>
    <row r="611" spans="2:8">
      <c r="B611" s="100"/>
      <c r="C611" s="100"/>
      <c r="D611" s="100"/>
      <c r="F611" s="92"/>
      <c r="H611" s="101"/>
    </row>
    <row r="612" spans="2:8">
      <c r="B612" s="100"/>
      <c r="C612" s="100"/>
      <c r="D612" s="100"/>
      <c r="F612" s="92"/>
      <c r="H612" s="101"/>
    </row>
    <row r="613" spans="2:8">
      <c r="B613" s="100"/>
      <c r="C613" s="100"/>
      <c r="D613" s="100"/>
      <c r="F613" s="92"/>
      <c r="H613" s="101"/>
    </row>
    <row r="614" spans="2:8">
      <c r="B614" s="100"/>
      <c r="C614" s="100"/>
      <c r="D614" s="100"/>
      <c r="F614" s="92"/>
      <c r="H614" s="101"/>
    </row>
    <row r="615" spans="2:8">
      <c r="B615" s="100"/>
      <c r="C615" s="100"/>
      <c r="D615" s="100"/>
      <c r="F615" s="92"/>
      <c r="H615" s="101"/>
    </row>
    <row r="616" spans="2:8">
      <c r="B616" s="100"/>
      <c r="C616" s="100"/>
      <c r="D616" s="100"/>
      <c r="F616" s="92"/>
      <c r="H616" s="101"/>
    </row>
    <row r="617" spans="2:8">
      <c r="B617" s="100"/>
      <c r="C617" s="100"/>
      <c r="D617" s="100"/>
      <c r="F617" s="92"/>
      <c r="H617" s="101"/>
    </row>
    <row r="618" spans="2:8">
      <c r="B618" s="100"/>
      <c r="C618" s="100"/>
      <c r="D618" s="100"/>
      <c r="F618" s="92"/>
      <c r="H618" s="101"/>
    </row>
    <row r="619" spans="2:8">
      <c r="B619" s="100"/>
      <c r="C619" s="100"/>
      <c r="D619" s="100"/>
      <c r="F619" s="92"/>
      <c r="H619" s="101"/>
    </row>
    <row r="620" spans="2:8">
      <c r="B620" s="100"/>
      <c r="C620" s="100"/>
      <c r="D620" s="100"/>
      <c r="F620" s="92"/>
      <c r="H620" s="101"/>
    </row>
    <row r="621" spans="2:8">
      <c r="B621" s="100"/>
      <c r="C621" s="100"/>
      <c r="D621" s="100"/>
      <c r="F621" s="92"/>
      <c r="H621" s="101"/>
    </row>
    <row r="622" spans="2:8">
      <c r="B622" s="100"/>
      <c r="C622" s="100"/>
      <c r="D622" s="100"/>
      <c r="F622" s="92"/>
      <c r="H622" s="101"/>
    </row>
    <row r="623" spans="2:8">
      <c r="B623" s="100"/>
      <c r="C623" s="100"/>
      <c r="D623" s="100"/>
      <c r="F623" s="92"/>
      <c r="H623" s="101"/>
    </row>
    <row r="624" spans="2:8">
      <c r="B624" s="100"/>
      <c r="C624" s="100"/>
      <c r="D624" s="100"/>
      <c r="F624" s="92"/>
      <c r="H624" s="101"/>
    </row>
    <row r="625" spans="2:8">
      <c r="B625" s="100"/>
      <c r="C625" s="100"/>
      <c r="D625" s="100"/>
      <c r="F625" s="92"/>
      <c r="H625" s="101"/>
    </row>
    <row r="626" spans="2:8">
      <c r="B626" s="100"/>
      <c r="C626" s="100"/>
      <c r="D626" s="100"/>
      <c r="F626" s="92"/>
      <c r="H626" s="101"/>
    </row>
    <row r="627" spans="2:8">
      <c r="B627" s="100"/>
      <c r="C627" s="100"/>
      <c r="D627" s="100"/>
      <c r="F627" s="92"/>
      <c r="H627" s="101"/>
    </row>
    <row r="628" spans="2:8">
      <c r="B628" s="100"/>
      <c r="C628" s="100"/>
      <c r="D628" s="100"/>
      <c r="F628" s="92"/>
      <c r="H628" s="101"/>
    </row>
    <row r="629" spans="2:8">
      <c r="B629" s="100"/>
      <c r="C629" s="100"/>
      <c r="D629" s="100"/>
      <c r="F629" s="92"/>
      <c r="H629" s="101"/>
    </row>
    <row r="630" spans="2:8">
      <c r="B630" s="100"/>
      <c r="C630" s="100"/>
      <c r="D630" s="100"/>
      <c r="F630" s="92"/>
      <c r="H630" s="101"/>
    </row>
    <row r="631" spans="2:8">
      <c r="B631" s="100"/>
      <c r="C631" s="100"/>
      <c r="D631" s="100"/>
      <c r="F631" s="92"/>
      <c r="H631" s="101"/>
    </row>
    <row r="632" spans="2:8">
      <c r="B632" s="100"/>
      <c r="C632" s="100"/>
      <c r="D632" s="100"/>
      <c r="F632" s="92"/>
      <c r="H632" s="101"/>
    </row>
    <row r="633" spans="2:8">
      <c r="B633" s="100"/>
      <c r="C633" s="100"/>
      <c r="D633" s="100"/>
      <c r="F633" s="92"/>
      <c r="H633" s="101"/>
    </row>
    <row r="634" spans="2:8">
      <c r="B634" s="100"/>
      <c r="C634" s="100"/>
      <c r="D634" s="100"/>
      <c r="F634" s="92"/>
      <c r="H634" s="101"/>
    </row>
    <row r="635" spans="2:8">
      <c r="B635" s="100"/>
      <c r="C635" s="100"/>
      <c r="D635" s="100"/>
      <c r="F635" s="92"/>
      <c r="H635" s="101"/>
    </row>
    <row r="636" spans="2:8">
      <c r="B636" s="100"/>
      <c r="C636" s="100"/>
      <c r="D636" s="100"/>
      <c r="F636" s="92"/>
      <c r="H636" s="101"/>
    </row>
    <row r="637" spans="2:8">
      <c r="B637" s="100"/>
      <c r="C637" s="100"/>
      <c r="D637" s="100"/>
      <c r="F637" s="92"/>
      <c r="H637" s="101"/>
    </row>
    <row r="638" spans="2:8">
      <c r="B638" s="100"/>
      <c r="C638" s="100"/>
      <c r="D638" s="100"/>
      <c r="F638" s="92"/>
      <c r="H638" s="101"/>
    </row>
    <row r="639" spans="2:8">
      <c r="B639" s="100"/>
      <c r="C639" s="100"/>
      <c r="D639" s="100"/>
      <c r="F639" s="92"/>
      <c r="H639" s="101"/>
    </row>
    <row r="640" spans="2:8">
      <c r="B640" s="100"/>
      <c r="C640" s="100"/>
      <c r="D640" s="100"/>
      <c r="F640" s="92"/>
      <c r="H640" s="101"/>
    </row>
    <row r="641" spans="2:8">
      <c r="B641" s="100"/>
      <c r="C641" s="100"/>
      <c r="D641" s="100"/>
      <c r="F641" s="92"/>
      <c r="H641" s="101"/>
    </row>
    <row r="642" spans="2:8">
      <c r="B642" s="100"/>
      <c r="C642" s="100"/>
      <c r="D642" s="100"/>
      <c r="F642" s="92"/>
      <c r="H642" s="101"/>
    </row>
    <row r="643" spans="2:8">
      <c r="B643" s="100"/>
      <c r="C643" s="100"/>
      <c r="D643" s="100"/>
      <c r="F643" s="92"/>
      <c r="H643" s="101"/>
    </row>
    <row r="644" spans="2:8">
      <c r="B644" s="100"/>
      <c r="C644" s="100"/>
      <c r="D644" s="100"/>
      <c r="F644" s="92"/>
      <c r="H644" s="101"/>
    </row>
    <row r="645" spans="2:8">
      <c r="B645" s="100"/>
      <c r="C645" s="100"/>
      <c r="D645" s="100"/>
      <c r="F645" s="92"/>
      <c r="H645" s="101"/>
    </row>
    <row r="646" spans="2:8">
      <c r="B646" s="100"/>
      <c r="C646" s="100"/>
      <c r="D646" s="100"/>
      <c r="F646" s="92"/>
      <c r="H646" s="101"/>
    </row>
    <row r="647" spans="2:8">
      <c r="B647" s="100"/>
      <c r="C647" s="100"/>
      <c r="D647" s="100"/>
      <c r="F647" s="92"/>
      <c r="H647" s="101"/>
    </row>
    <row r="648" spans="2:8">
      <c r="B648" s="100"/>
      <c r="C648" s="100"/>
      <c r="D648" s="100"/>
      <c r="F648" s="92"/>
      <c r="H648" s="101"/>
    </row>
    <row r="649" spans="2:8">
      <c r="B649" s="100"/>
      <c r="C649" s="100"/>
      <c r="D649" s="100"/>
      <c r="F649" s="92"/>
      <c r="H649" s="101"/>
    </row>
    <row r="650" spans="2:8">
      <c r="B650" s="100"/>
      <c r="C650" s="100"/>
      <c r="D650" s="100"/>
      <c r="F650" s="92"/>
      <c r="H650" s="101"/>
    </row>
    <row r="651" spans="2:8">
      <c r="B651" s="100"/>
      <c r="C651" s="100"/>
      <c r="D651" s="100"/>
      <c r="F651" s="92"/>
      <c r="H651" s="101"/>
    </row>
    <row r="652" spans="2:8">
      <c r="B652" s="100"/>
      <c r="C652" s="100"/>
      <c r="D652" s="100"/>
      <c r="F652" s="92"/>
      <c r="H652" s="101"/>
    </row>
    <row r="653" spans="2:8">
      <c r="B653" s="100"/>
      <c r="C653" s="100"/>
      <c r="D653" s="100"/>
      <c r="F653" s="92"/>
      <c r="H653" s="101"/>
    </row>
    <row r="654" spans="2:8">
      <c r="B654" s="100"/>
      <c r="C654" s="100"/>
      <c r="D654" s="100"/>
      <c r="F654" s="92"/>
      <c r="H654" s="101"/>
    </row>
    <row r="655" spans="2:8">
      <c r="B655" s="100"/>
      <c r="C655" s="100"/>
      <c r="D655" s="100"/>
      <c r="F655" s="92"/>
      <c r="H655" s="101"/>
    </row>
    <row r="656" spans="2:8">
      <c r="B656" s="100"/>
      <c r="C656" s="100"/>
      <c r="D656" s="100"/>
      <c r="F656" s="92"/>
      <c r="H656" s="101"/>
    </row>
    <row r="657" spans="2:8">
      <c r="B657" s="100"/>
      <c r="C657" s="100"/>
      <c r="D657" s="100"/>
      <c r="F657" s="92"/>
      <c r="H657" s="101"/>
    </row>
    <row r="658" spans="2:8">
      <c r="B658" s="100"/>
      <c r="C658" s="100"/>
      <c r="D658" s="100"/>
      <c r="F658" s="92"/>
      <c r="H658" s="101"/>
    </row>
    <row r="659" spans="2:8">
      <c r="B659" s="100"/>
      <c r="C659" s="100"/>
      <c r="D659" s="100"/>
      <c r="F659" s="92"/>
      <c r="H659" s="101"/>
    </row>
    <row r="660" spans="2:8">
      <c r="B660" s="100"/>
      <c r="C660" s="100"/>
      <c r="D660" s="100"/>
      <c r="F660" s="92"/>
      <c r="H660" s="101"/>
    </row>
    <row r="661" spans="2:8">
      <c r="B661" s="100"/>
      <c r="C661" s="100"/>
      <c r="D661" s="100"/>
      <c r="F661" s="92"/>
      <c r="H661" s="101"/>
    </row>
    <row r="662" spans="2:8">
      <c r="B662" s="100"/>
      <c r="C662" s="100"/>
      <c r="D662" s="100"/>
      <c r="F662" s="92"/>
      <c r="H662" s="101"/>
    </row>
    <row r="663" spans="2:8">
      <c r="B663" s="100"/>
      <c r="C663" s="100"/>
      <c r="D663" s="100"/>
      <c r="F663" s="92"/>
      <c r="H663" s="101"/>
    </row>
    <row r="664" spans="2:8">
      <c r="B664" s="100"/>
      <c r="C664" s="100"/>
      <c r="D664" s="100"/>
      <c r="F664" s="92"/>
      <c r="H664" s="101"/>
    </row>
    <row r="665" spans="2:8">
      <c r="B665" s="100"/>
      <c r="C665" s="100"/>
      <c r="D665" s="100"/>
      <c r="F665" s="92"/>
      <c r="H665" s="101"/>
    </row>
    <row r="666" spans="2:8">
      <c r="B666" s="100"/>
      <c r="C666" s="100"/>
      <c r="D666" s="100"/>
      <c r="F666" s="92"/>
      <c r="H666" s="101"/>
    </row>
    <row r="667" spans="2:8">
      <c r="B667" s="100"/>
      <c r="C667" s="100"/>
      <c r="D667" s="100"/>
      <c r="F667" s="92"/>
      <c r="H667" s="101"/>
    </row>
    <row r="668" spans="2:8">
      <c r="B668" s="100"/>
      <c r="C668" s="100"/>
      <c r="D668" s="100"/>
      <c r="F668" s="92"/>
      <c r="H668" s="101"/>
    </row>
    <row r="669" spans="2:8">
      <c r="B669" s="100"/>
      <c r="C669" s="100"/>
      <c r="D669" s="100"/>
      <c r="F669" s="92"/>
      <c r="H669" s="101"/>
    </row>
    <row r="670" spans="2:8">
      <c r="B670" s="100"/>
      <c r="C670" s="100"/>
      <c r="D670" s="100"/>
      <c r="F670" s="92"/>
      <c r="H670" s="101"/>
    </row>
    <row r="671" spans="2:8">
      <c r="B671" s="100"/>
      <c r="C671" s="100"/>
      <c r="D671" s="100"/>
      <c r="F671" s="92"/>
      <c r="H671" s="101"/>
    </row>
    <row r="672" spans="2:8">
      <c r="B672" s="100"/>
      <c r="C672" s="100"/>
      <c r="D672" s="100"/>
      <c r="F672" s="92"/>
      <c r="H672" s="101"/>
    </row>
    <row r="673" spans="2:8">
      <c r="B673" s="100"/>
      <c r="C673" s="100"/>
      <c r="D673" s="100"/>
      <c r="F673" s="92"/>
      <c r="H673" s="101"/>
    </row>
    <row r="674" spans="2:8">
      <c r="B674" s="100"/>
      <c r="C674" s="100"/>
      <c r="D674" s="100"/>
      <c r="F674" s="92"/>
      <c r="H674" s="101"/>
    </row>
    <row r="675" spans="2:8">
      <c r="B675" s="100"/>
      <c r="C675" s="100"/>
      <c r="D675" s="100"/>
      <c r="F675" s="92"/>
      <c r="H675" s="101"/>
    </row>
    <row r="676" spans="2:8">
      <c r="B676" s="100"/>
      <c r="C676" s="100"/>
      <c r="D676" s="100"/>
      <c r="F676" s="92"/>
      <c r="H676" s="101"/>
    </row>
    <row r="677" spans="2:8">
      <c r="B677" s="100"/>
      <c r="C677" s="100"/>
      <c r="D677" s="100"/>
      <c r="F677" s="92"/>
      <c r="H677" s="101"/>
    </row>
    <row r="678" spans="2:8">
      <c r="B678" s="100"/>
      <c r="C678" s="100"/>
      <c r="D678" s="100"/>
      <c r="F678" s="92"/>
      <c r="H678" s="101"/>
    </row>
    <row r="679" spans="2:8">
      <c r="B679" s="100"/>
      <c r="C679" s="100"/>
      <c r="D679" s="100"/>
      <c r="F679" s="92"/>
      <c r="H679" s="101"/>
    </row>
    <row r="680" spans="2:8">
      <c r="B680" s="100"/>
      <c r="C680" s="100"/>
      <c r="D680" s="100"/>
      <c r="F680" s="92"/>
      <c r="H680" s="101"/>
    </row>
    <row r="681" spans="2:8">
      <c r="B681" s="100"/>
      <c r="C681" s="100"/>
      <c r="D681" s="100"/>
      <c r="F681" s="92"/>
      <c r="H681" s="101"/>
    </row>
    <row r="682" spans="2:8">
      <c r="B682" s="100"/>
      <c r="C682" s="100"/>
      <c r="D682" s="100"/>
      <c r="F682" s="92"/>
      <c r="H682" s="101"/>
    </row>
    <row r="683" spans="2:8">
      <c r="B683" s="100"/>
      <c r="C683" s="100"/>
      <c r="D683" s="100"/>
      <c r="F683" s="92"/>
      <c r="H683" s="101"/>
    </row>
    <row r="684" spans="2:8">
      <c r="B684" s="100"/>
      <c r="C684" s="100"/>
      <c r="D684" s="100"/>
      <c r="F684" s="92"/>
      <c r="H684" s="101"/>
    </row>
    <row r="685" spans="2:8">
      <c r="B685" s="100"/>
      <c r="C685" s="100"/>
      <c r="D685" s="100"/>
      <c r="F685" s="92"/>
      <c r="H685" s="101"/>
    </row>
    <row r="686" spans="2:8">
      <c r="B686" s="100"/>
      <c r="C686" s="100"/>
      <c r="D686" s="100"/>
      <c r="F686" s="92"/>
      <c r="H686" s="101"/>
    </row>
    <row r="687" spans="2:8">
      <c r="B687" s="100"/>
      <c r="C687" s="100"/>
      <c r="D687" s="100"/>
      <c r="F687" s="92"/>
      <c r="H687" s="101"/>
    </row>
    <row r="688" spans="2:8">
      <c r="B688" s="100"/>
      <c r="C688" s="100"/>
      <c r="D688" s="100"/>
      <c r="F688" s="92"/>
      <c r="H688" s="101"/>
    </row>
    <row r="689" spans="2:8">
      <c r="B689" s="100"/>
      <c r="C689" s="100"/>
      <c r="D689" s="100"/>
      <c r="F689" s="92"/>
      <c r="H689" s="101"/>
    </row>
    <row r="690" spans="2:8">
      <c r="B690" s="100"/>
      <c r="C690" s="100"/>
      <c r="D690" s="100"/>
      <c r="F690" s="92"/>
      <c r="H690" s="101"/>
    </row>
    <row r="691" spans="2:8">
      <c r="B691" s="100"/>
      <c r="C691" s="100"/>
      <c r="D691" s="100"/>
      <c r="F691" s="92"/>
      <c r="H691" s="101"/>
    </row>
    <row r="692" spans="2:8">
      <c r="B692" s="100"/>
      <c r="C692" s="100"/>
      <c r="D692" s="100"/>
      <c r="F692" s="92"/>
      <c r="H692" s="101"/>
    </row>
    <row r="693" spans="2:8">
      <c r="B693" s="100"/>
      <c r="C693" s="100"/>
      <c r="D693" s="100"/>
      <c r="F693" s="92"/>
      <c r="H693" s="101"/>
    </row>
    <row r="694" spans="2:8">
      <c r="B694" s="100"/>
      <c r="C694" s="100"/>
      <c r="D694" s="100"/>
      <c r="F694" s="92"/>
      <c r="H694" s="101"/>
    </row>
    <row r="695" spans="2:8">
      <c r="B695" s="100"/>
      <c r="C695" s="100"/>
      <c r="D695" s="100"/>
      <c r="F695" s="92"/>
      <c r="H695" s="101"/>
    </row>
    <row r="696" spans="2:8">
      <c r="B696" s="100"/>
      <c r="C696" s="100"/>
      <c r="D696" s="100"/>
      <c r="F696" s="92"/>
      <c r="H696" s="101"/>
    </row>
    <row r="697" spans="2:8">
      <c r="B697" s="100"/>
      <c r="C697" s="100"/>
      <c r="D697" s="100"/>
      <c r="F697" s="92"/>
      <c r="H697" s="101"/>
    </row>
    <row r="698" spans="2:8">
      <c r="B698" s="100"/>
      <c r="C698" s="100"/>
      <c r="D698" s="100"/>
      <c r="F698" s="92"/>
      <c r="H698" s="101"/>
    </row>
    <row r="699" spans="2:8">
      <c r="B699" s="100"/>
      <c r="C699" s="100"/>
      <c r="D699" s="100"/>
      <c r="F699" s="92"/>
      <c r="H699" s="101"/>
    </row>
    <row r="700" spans="2:8">
      <c r="B700" s="100"/>
      <c r="C700" s="100"/>
      <c r="D700" s="100"/>
      <c r="F700" s="92"/>
      <c r="H700" s="101"/>
    </row>
    <row r="701" spans="2:8">
      <c r="B701" s="100"/>
      <c r="C701" s="100"/>
      <c r="D701" s="100"/>
      <c r="F701" s="92"/>
      <c r="H701" s="101"/>
    </row>
    <row r="702" spans="2:8">
      <c r="B702" s="100"/>
      <c r="C702" s="100"/>
      <c r="D702" s="100"/>
      <c r="F702" s="92"/>
      <c r="H702" s="101"/>
    </row>
    <row r="703" spans="2:8">
      <c r="B703" s="100"/>
      <c r="C703" s="100"/>
      <c r="D703" s="100"/>
      <c r="F703" s="92"/>
      <c r="H703" s="101"/>
    </row>
    <row r="704" spans="2:8">
      <c r="B704" s="100"/>
      <c r="C704" s="100"/>
      <c r="D704" s="100"/>
      <c r="F704" s="92"/>
      <c r="H704" s="101"/>
    </row>
    <row r="705" spans="2:8">
      <c r="B705" s="100"/>
      <c r="C705" s="100"/>
      <c r="D705" s="100"/>
      <c r="F705" s="92"/>
      <c r="H705" s="101"/>
    </row>
    <row r="706" spans="2:8">
      <c r="B706" s="100"/>
      <c r="C706" s="100"/>
      <c r="D706" s="100"/>
      <c r="F706" s="92"/>
      <c r="H706" s="101"/>
    </row>
    <row r="707" spans="2:8">
      <c r="B707" s="100"/>
      <c r="C707" s="100"/>
      <c r="D707" s="100"/>
      <c r="F707" s="92"/>
      <c r="H707" s="101"/>
    </row>
    <row r="708" spans="2:8">
      <c r="B708" s="100"/>
      <c r="C708" s="100"/>
      <c r="D708" s="100"/>
      <c r="F708" s="92"/>
      <c r="H708" s="101"/>
    </row>
    <row r="709" spans="2:8">
      <c r="B709" s="100"/>
      <c r="C709" s="100"/>
      <c r="D709" s="100"/>
      <c r="F709" s="92"/>
      <c r="H709" s="101"/>
    </row>
    <row r="710" spans="2:8">
      <c r="B710" s="100"/>
      <c r="C710" s="100"/>
      <c r="D710" s="100"/>
      <c r="F710" s="92"/>
      <c r="H710" s="101"/>
    </row>
    <row r="711" spans="2:8">
      <c r="B711" s="100"/>
      <c r="C711" s="100"/>
      <c r="D711" s="100"/>
      <c r="F711" s="92"/>
      <c r="H711" s="101"/>
    </row>
    <row r="712" spans="2:8">
      <c r="B712" s="100"/>
      <c r="C712" s="100"/>
      <c r="D712" s="100"/>
      <c r="F712" s="92"/>
      <c r="H712" s="101"/>
    </row>
    <row r="713" spans="2:8">
      <c r="B713" s="100"/>
      <c r="C713" s="100"/>
      <c r="D713" s="100"/>
      <c r="F713" s="92"/>
      <c r="H713" s="101"/>
    </row>
    <row r="714" spans="2:8">
      <c r="B714" s="100"/>
      <c r="C714" s="100"/>
      <c r="D714" s="100"/>
      <c r="F714" s="92"/>
      <c r="H714" s="101"/>
    </row>
    <row r="715" spans="2:8">
      <c r="B715" s="100"/>
      <c r="C715" s="100"/>
      <c r="D715" s="100"/>
      <c r="F715" s="92"/>
      <c r="H715" s="101"/>
    </row>
    <row r="716" spans="2:8">
      <c r="B716" s="100"/>
      <c r="C716" s="100"/>
      <c r="D716" s="100"/>
      <c r="F716" s="92"/>
      <c r="H716" s="101"/>
    </row>
    <row r="717" spans="2:8">
      <c r="B717" s="100"/>
      <c r="C717" s="100"/>
      <c r="D717" s="100"/>
      <c r="F717" s="92"/>
      <c r="H717" s="101"/>
    </row>
    <row r="718" spans="2:8">
      <c r="B718" s="100"/>
      <c r="C718" s="100"/>
      <c r="D718" s="100"/>
      <c r="F718" s="92"/>
      <c r="H718" s="101"/>
    </row>
    <row r="719" spans="2:8">
      <c r="B719" s="100"/>
      <c r="C719" s="100"/>
      <c r="D719" s="100"/>
      <c r="F719" s="92"/>
      <c r="H719" s="101"/>
    </row>
    <row r="720" spans="2:8">
      <c r="B720" s="100"/>
      <c r="C720" s="100"/>
      <c r="D720" s="100"/>
      <c r="F720" s="92"/>
      <c r="H720" s="101"/>
    </row>
    <row r="721" spans="2:8">
      <c r="B721" s="100"/>
      <c r="C721" s="100"/>
      <c r="D721" s="100"/>
      <c r="F721" s="92"/>
      <c r="H721" s="101"/>
    </row>
    <row r="722" spans="2:8">
      <c r="B722" s="100"/>
      <c r="C722" s="100"/>
      <c r="D722" s="100"/>
      <c r="F722" s="92"/>
      <c r="H722" s="101"/>
    </row>
    <row r="723" spans="2:8">
      <c r="B723" s="100"/>
      <c r="C723" s="100"/>
      <c r="D723" s="100"/>
      <c r="F723" s="92"/>
      <c r="H723" s="101"/>
    </row>
    <row r="724" spans="2:8">
      <c r="B724" s="100"/>
      <c r="C724" s="100"/>
      <c r="D724" s="100"/>
      <c r="F724" s="92"/>
      <c r="H724" s="101"/>
    </row>
    <row r="725" spans="2:8">
      <c r="B725" s="100"/>
      <c r="C725" s="100"/>
      <c r="D725" s="100"/>
      <c r="F725" s="92"/>
      <c r="H725" s="101"/>
    </row>
    <row r="726" spans="2:8">
      <c r="B726" s="100"/>
      <c r="C726" s="100"/>
      <c r="D726" s="100"/>
      <c r="F726" s="92"/>
      <c r="H726" s="101"/>
    </row>
    <row r="727" spans="2:8">
      <c r="B727" s="100"/>
      <c r="C727" s="100"/>
      <c r="D727" s="100"/>
      <c r="F727" s="92"/>
      <c r="H727" s="101"/>
    </row>
    <row r="728" spans="2:8">
      <c r="B728" s="100"/>
      <c r="C728" s="100"/>
      <c r="D728" s="100"/>
      <c r="F728" s="92"/>
      <c r="H728" s="101"/>
    </row>
    <row r="729" spans="2:8">
      <c r="B729" s="100"/>
      <c r="C729" s="100"/>
      <c r="D729" s="100"/>
      <c r="F729" s="92"/>
      <c r="H729" s="101"/>
    </row>
    <row r="730" spans="2:8">
      <c r="B730" s="100"/>
      <c r="C730" s="100"/>
      <c r="D730" s="100"/>
      <c r="F730" s="92"/>
      <c r="H730" s="101"/>
    </row>
    <row r="731" spans="2:8">
      <c r="B731" s="100"/>
      <c r="C731" s="100"/>
      <c r="D731" s="100"/>
      <c r="F731" s="92"/>
      <c r="H731" s="101"/>
    </row>
    <row r="732" spans="2:8">
      <c r="B732" s="100"/>
      <c r="C732" s="100"/>
      <c r="D732" s="100"/>
      <c r="F732" s="92"/>
      <c r="H732" s="101"/>
    </row>
    <row r="733" spans="2:8">
      <c r="B733" s="100"/>
      <c r="C733" s="100"/>
      <c r="D733" s="100"/>
      <c r="F733" s="92"/>
      <c r="H733" s="101"/>
    </row>
    <row r="734" spans="2:8">
      <c r="B734" s="100"/>
      <c r="C734" s="100"/>
      <c r="D734" s="100"/>
      <c r="F734" s="92"/>
      <c r="H734" s="101"/>
    </row>
    <row r="735" spans="2:8">
      <c r="B735" s="100"/>
      <c r="C735" s="100"/>
      <c r="D735" s="100"/>
      <c r="F735" s="92"/>
      <c r="H735" s="101"/>
    </row>
    <row r="736" spans="2:8">
      <c r="B736" s="100"/>
      <c r="C736" s="100"/>
      <c r="D736" s="100"/>
      <c r="F736" s="92"/>
      <c r="H736" s="101"/>
    </row>
    <row r="737" spans="2:8">
      <c r="B737" s="100"/>
      <c r="C737" s="100"/>
      <c r="D737" s="100"/>
      <c r="F737" s="92"/>
      <c r="H737" s="101"/>
    </row>
    <row r="738" spans="2:8">
      <c r="B738" s="100"/>
      <c r="C738" s="100"/>
      <c r="D738" s="100"/>
      <c r="F738" s="92"/>
      <c r="H738" s="101"/>
    </row>
    <row r="739" spans="2:8">
      <c r="B739" s="100"/>
      <c r="C739" s="100"/>
      <c r="D739" s="100"/>
      <c r="F739" s="92"/>
      <c r="H739" s="101"/>
    </row>
    <row r="740" spans="2:8">
      <c r="B740" s="100"/>
      <c r="C740" s="100"/>
      <c r="D740" s="100"/>
      <c r="F740" s="92"/>
      <c r="H740" s="101"/>
    </row>
    <row r="741" spans="2:8">
      <c r="B741" s="100"/>
      <c r="C741" s="100"/>
      <c r="D741" s="100"/>
      <c r="F741" s="92"/>
      <c r="H741" s="101"/>
    </row>
    <row r="742" spans="2:8">
      <c r="B742" s="100"/>
      <c r="C742" s="100"/>
      <c r="D742" s="100"/>
      <c r="F742" s="92"/>
      <c r="H742" s="101"/>
    </row>
    <row r="743" spans="2:8">
      <c r="B743" s="100"/>
      <c r="C743" s="100"/>
      <c r="D743" s="100"/>
      <c r="F743" s="92"/>
      <c r="H743" s="101"/>
    </row>
    <row r="744" spans="2:8">
      <c r="B744" s="100"/>
      <c r="C744" s="100"/>
      <c r="D744" s="100"/>
      <c r="F744" s="92"/>
      <c r="H744" s="101"/>
    </row>
    <row r="745" spans="2:8">
      <c r="B745" s="100"/>
      <c r="C745" s="100"/>
      <c r="D745" s="100"/>
      <c r="F745" s="92"/>
      <c r="H745" s="101"/>
    </row>
    <row r="746" spans="2:8">
      <c r="B746" s="100"/>
      <c r="C746" s="100"/>
      <c r="D746" s="100"/>
      <c r="F746" s="92"/>
      <c r="H746" s="101"/>
    </row>
    <row r="747" spans="2:8">
      <c r="B747" s="100"/>
      <c r="C747" s="100"/>
      <c r="D747" s="100"/>
      <c r="F747" s="92"/>
      <c r="H747" s="101"/>
    </row>
    <row r="748" spans="2:8">
      <c r="B748" s="100"/>
      <c r="C748" s="100"/>
      <c r="D748" s="100"/>
      <c r="F748" s="92"/>
      <c r="H748" s="101"/>
    </row>
    <row r="749" spans="2:8">
      <c r="B749" s="100"/>
      <c r="C749" s="100"/>
      <c r="D749" s="100"/>
      <c r="F749" s="92"/>
      <c r="H749" s="101"/>
    </row>
    <row r="750" spans="2:8">
      <c r="B750" s="100"/>
      <c r="C750" s="100"/>
      <c r="D750" s="100"/>
      <c r="F750" s="92"/>
      <c r="H750" s="101"/>
    </row>
    <row r="751" spans="2:8">
      <c r="B751" s="100"/>
      <c r="C751" s="100"/>
      <c r="D751" s="100"/>
      <c r="F751" s="92"/>
      <c r="H751" s="101"/>
    </row>
    <row r="752" spans="2:8">
      <c r="B752" s="100"/>
      <c r="C752" s="100"/>
      <c r="D752" s="100"/>
      <c r="F752" s="92"/>
      <c r="H752" s="101"/>
    </row>
    <row r="753" spans="2:8">
      <c r="B753" s="100"/>
      <c r="C753" s="100"/>
      <c r="D753" s="100"/>
      <c r="F753" s="92"/>
      <c r="H753" s="101"/>
    </row>
    <row r="754" spans="2:8">
      <c r="B754" s="100"/>
      <c r="C754" s="100"/>
      <c r="D754" s="100"/>
      <c r="F754" s="92"/>
      <c r="H754" s="101"/>
    </row>
    <row r="755" spans="2:8">
      <c r="B755" s="100"/>
      <c r="C755" s="100"/>
      <c r="D755" s="100"/>
      <c r="F755" s="92"/>
      <c r="H755" s="101"/>
    </row>
    <row r="756" spans="2:8">
      <c r="B756" s="100"/>
      <c r="C756" s="100"/>
      <c r="D756" s="100"/>
      <c r="F756" s="92"/>
      <c r="H756" s="101"/>
    </row>
    <row r="757" spans="2:8">
      <c r="B757" s="100"/>
      <c r="C757" s="100"/>
      <c r="D757" s="100"/>
      <c r="F757" s="92"/>
      <c r="H757" s="101"/>
    </row>
    <row r="758" spans="2:8">
      <c r="B758" s="100"/>
      <c r="C758" s="100"/>
      <c r="D758" s="100"/>
      <c r="F758" s="92"/>
      <c r="H758" s="101"/>
    </row>
    <row r="759" spans="2:8">
      <c r="B759" s="100"/>
      <c r="C759" s="100"/>
      <c r="D759" s="100"/>
      <c r="F759" s="92"/>
      <c r="H759" s="101"/>
    </row>
    <row r="760" spans="2:8">
      <c r="B760" s="100"/>
      <c r="C760" s="100"/>
      <c r="D760" s="100"/>
      <c r="F760" s="92"/>
      <c r="H760" s="101"/>
    </row>
    <row r="761" spans="2:8">
      <c r="B761" s="100"/>
      <c r="C761" s="100"/>
      <c r="D761" s="100"/>
      <c r="F761" s="92"/>
      <c r="H761" s="101"/>
    </row>
    <row r="762" spans="2:8">
      <c r="B762" s="100"/>
      <c r="C762" s="100"/>
      <c r="D762" s="100"/>
      <c r="F762" s="92"/>
      <c r="H762" s="101"/>
    </row>
    <row r="763" spans="2:8">
      <c r="B763" s="100"/>
      <c r="C763" s="100"/>
      <c r="D763" s="100"/>
      <c r="F763" s="92"/>
      <c r="H763" s="101"/>
    </row>
    <row r="764" spans="2:8">
      <c r="B764" s="100"/>
      <c r="C764" s="100"/>
      <c r="D764" s="100"/>
      <c r="F764" s="92"/>
      <c r="H764" s="101"/>
    </row>
    <row r="765" spans="2:8">
      <c r="B765" s="100"/>
      <c r="C765" s="100"/>
      <c r="D765" s="100"/>
      <c r="F765" s="92"/>
      <c r="H765" s="101"/>
    </row>
    <row r="766" spans="2:8">
      <c r="B766" s="100"/>
      <c r="C766" s="100"/>
      <c r="D766" s="100"/>
      <c r="F766" s="92"/>
      <c r="H766" s="101"/>
    </row>
    <row r="767" spans="2:8">
      <c r="B767" s="100"/>
      <c r="C767" s="100"/>
      <c r="D767" s="100"/>
      <c r="F767" s="92"/>
      <c r="H767" s="101"/>
    </row>
    <row r="768" spans="2:8">
      <c r="B768" s="100"/>
      <c r="C768" s="100"/>
      <c r="D768" s="100"/>
      <c r="F768" s="92"/>
      <c r="H768" s="101"/>
    </row>
    <row r="769" spans="2:8">
      <c r="B769" s="100"/>
      <c r="C769" s="100"/>
      <c r="D769" s="100"/>
      <c r="F769" s="92"/>
      <c r="H769" s="101"/>
    </row>
    <row r="770" spans="2:8">
      <c r="B770" s="100"/>
      <c r="C770" s="100"/>
      <c r="D770" s="100"/>
      <c r="F770" s="92"/>
      <c r="H770" s="101"/>
    </row>
    <row r="771" spans="2:8">
      <c r="B771" s="100"/>
      <c r="C771" s="100"/>
      <c r="D771" s="100"/>
      <c r="F771" s="92"/>
      <c r="H771" s="101"/>
    </row>
    <row r="772" spans="2:8">
      <c r="B772" s="100"/>
      <c r="C772" s="100"/>
      <c r="D772" s="100"/>
      <c r="F772" s="92"/>
      <c r="H772" s="101"/>
    </row>
    <row r="773" spans="2:8">
      <c r="B773" s="100"/>
      <c r="C773" s="100"/>
      <c r="D773" s="100"/>
      <c r="F773" s="92"/>
      <c r="H773" s="101"/>
    </row>
    <row r="774" spans="2:8">
      <c r="B774" s="100"/>
      <c r="C774" s="100"/>
      <c r="D774" s="100"/>
      <c r="F774" s="92"/>
      <c r="H774" s="101"/>
    </row>
    <row r="775" spans="2:8">
      <c r="B775" s="100"/>
      <c r="C775" s="100"/>
      <c r="D775" s="100"/>
      <c r="F775" s="92"/>
      <c r="H775" s="101"/>
    </row>
    <row r="776" spans="2:8">
      <c r="B776" s="100"/>
      <c r="C776" s="100"/>
      <c r="D776" s="100"/>
      <c r="F776" s="92"/>
      <c r="H776" s="101"/>
    </row>
    <row r="777" spans="2:8">
      <c r="B777" s="100"/>
      <c r="C777" s="100"/>
      <c r="D777" s="100"/>
      <c r="F777" s="92"/>
      <c r="H777" s="101"/>
    </row>
    <row r="778" spans="2:8">
      <c r="B778" s="100"/>
      <c r="C778" s="100"/>
      <c r="D778" s="100"/>
      <c r="F778" s="92"/>
      <c r="H778" s="101"/>
    </row>
    <row r="779" spans="2:8">
      <c r="B779" s="100"/>
      <c r="C779" s="100"/>
      <c r="D779" s="100"/>
      <c r="F779" s="92"/>
      <c r="H779" s="101"/>
    </row>
    <row r="780" spans="2:8">
      <c r="B780" s="100"/>
      <c r="C780" s="100"/>
      <c r="D780" s="100"/>
      <c r="F780" s="92"/>
      <c r="H780" s="101"/>
    </row>
    <row r="781" spans="2:8">
      <c r="B781" s="100"/>
      <c r="C781" s="100"/>
      <c r="D781" s="100"/>
      <c r="F781" s="92"/>
      <c r="H781" s="101"/>
    </row>
    <row r="782" spans="2:8">
      <c r="B782" s="100"/>
      <c r="C782" s="100"/>
      <c r="D782" s="100"/>
      <c r="F782" s="92"/>
      <c r="H782" s="101"/>
    </row>
    <row r="783" spans="2:8">
      <c r="B783" s="100"/>
      <c r="C783" s="100"/>
      <c r="D783" s="100"/>
      <c r="F783" s="92"/>
      <c r="H783" s="101"/>
    </row>
    <row r="784" spans="2:8">
      <c r="B784" s="100"/>
      <c r="C784" s="100"/>
      <c r="D784" s="100"/>
      <c r="F784" s="92"/>
      <c r="H784" s="101"/>
    </row>
    <row r="785" spans="2:8">
      <c r="B785" s="100"/>
      <c r="C785" s="100"/>
      <c r="D785" s="100"/>
      <c r="F785" s="92"/>
      <c r="H785" s="101"/>
    </row>
    <row r="786" spans="2:8">
      <c r="B786" s="100"/>
      <c r="C786" s="100"/>
      <c r="D786" s="100"/>
      <c r="F786" s="92"/>
      <c r="H786" s="101"/>
    </row>
    <row r="787" spans="2:8">
      <c r="B787" s="100"/>
      <c r="C787" s="100"/>
      <c r="D787" s="100"/>
      <c r="F787" s="92"/>
      <c r="H787" s="101"/>
    </row>
    <row r="788" spans="2:8">
      <c r="B788" s="100"/>
      <c r="C788" s="100"/>
      <c r="D788" s="100"/>
      <c r="F788" s="92"/>
      <c r="H788" s="101"/>
    </row>
    <row r="789" spans="2:8">
      <c r="B789" s="100"/>
      <c r="C789" s="100"/>
      <c r="D789" s="100"/>
      <c r="F789" s="92"/>
      <c r="H789" s="101"/>
    </row>
    <row r="790" spans="2:8">
      <c r="B790" s="100"/>
      <c r="C790" s="100"/>
      <c r="D790" s="100"/>
      <c r="F790" s="92"/>
      <c r="H790" s="101"/>
    </row>
    <row r="791" spans="2:8">
      <c r="B791" s="100"/>
      <c r="C791" s="100"/>
      <c r="D791" s="100"/>
      <c r="F791" s="92"/>
      <c r="H791" s="101"/>
    </row>
    <row r="792" spans="2:8">
      <c r="B792" s="100"/>
      <c r="C792" s="100"/>
      <c r="D792" s="100"/>
      <c r="F792" s="92"/>
      <c r="H792" s="101"/>
    </row>
    <row r="793" spans="2:8">
      <c r="B793" s="100"/>
      <c r="C793" s="100"/>
      <c r="D793" s="100"/>
      <c r="F793" s="92"/>
      <c r="H793" s="101"/>
    </row>
    <row r="794" spans="2:8">
      <c r="B794" s="100"/>
      <c r="C794" s="100"/>
      <c r="D794" s="100"/>
      <c r="F794" s="92"/>
      <c r="H794" s="101"/>
    </row>
    <row r="795" spans="2:8">
      <c r="B795" s="100"/>
      <c r="C795" s="100"/>
      <c r="D795" s="100"/>
      <c r="F795" s="92"/>
      <c r="H795" s="101"/>
    </row>
    <row r="796" spans="2:8">
      <c r="B796" s="100"/>
      <c r="C796" s="100"/>
      <c r="D796" s="100"/>
      <c r="F796" s="92"/>
      <c r="H796" s="101"/>
    </row>
    <row r="797" spans="2:8">
      <c r="B797" s="100"/>
      <c r="C797" s="100"/>
      <c r="D797" s="100"/>
      <c r="F797" s="92"/>
      <c r="H797" s="101"/>
    </row>
    <row r="798" spans="2:8">
      <c r="B798" s="100"/>
      <c r="C798" s="100"/>
      <c r="D798" s="100"/>
      <c r="F798" s="92"/>
      <c r="H798" s="101"/>
    </row>
    <row r="799" spans="2:8">
      <c r="B799" s="100"/>
      <c r="C799" s="100"/>
      <c r="D799" s="100"/>
      <c r="F799" s="92"/>
      <c r="H799" s="101"/>
    </row>
    <row r="800" spans="2:8">
      <c r="B800" s="100"/>
      <c r="C800" s="100"/>
      <c r="D800" s="100"/>
      <c r="F800" s="92"/>
      <c r="H800" s="101"/>
    </row>
    <row r="801" spans="2:8">
      <c r="B801" s="100"/>
      <c r="C801" s="100"/>
      <c r="D801" s="100"/>
      <c r="F801" s="92"/>
      <c r="H801" s="101"/>
    </row>
    <row r="802" spans="2:8">
      <c r="B802" s="100"/>
      <c r="C802" s="100"/>
      <c r="D802" s="100"/>
      <c r="F802" s="92"/>
      <c r="H802" s="101"/>
    </row>
    <row r="803" spans="2:8">
      <c r="B803" s="100"/>
      <c r="C803" s="100"/>
      <c r="D803" s="100"/>
      <c r="F803" s="92"/>
      <c r="H803" s="101"/>
    </row>
    <row r="804" spans="2:8">
      <c r="B804" s="100"/>
      <c r="C804" s="100"/>
      <c r="D804" s="100"/>
      <c r="F804" s="92"/>
      <c r="H804" s="101"/>
    </row>
    <row r="805" spans="2:8">
      <c r="B805" s="100"/>
      <c r="C805" s="100"/>
      <c r="D805" s="100"/>
      <c r="F805" s="92"/>
      <c r="H805" s="101"/>
    </row>
    <row r="806" spans="2:8">
      <c r="B806" s="100"/>
      <c r="C806" s="100"/>
      <c r="D806" s="100"/>
      <c r="F806" s="92"/>
      <c r="H806" s="101"/>
    </row>
    <row r="807" spans="2:8">
      <c r="B807" s="100"/>
      <c r="C807" s="100"/>
      <c r="D807" s="100"/>
      <c r="F807" s="92"/>
      <c r="H807" s="101"/>
    </row>
    <row r="808" spans="2:8">
      <c r="B808" s="100"/>
      <c r="C808" s="100"/>
      <c r="D808" s="100"/>
      <c r="F808" s="92"/>
      <c r="H808" s="101"/>
    </row>
    <row r="809" spans="2:8">
      <c r="B809" s="100"/>
      <c r="C809" s="100"/>
      <c r="D809" s="100"/>
      <c r="F809" s="92"/>
      <c r="H809" s="101"/>
    </row>
    <row r="810" spans="2:8">
      <c r="B810" s="100"/>
      <c r="C810" s="100"/>
      <c r="D810" s="100"/>
      <c r="F810" s="92"/>
      <c r="H810" s="101"/>
    </row>
    <row r="811" spans="2:8">
      <c r="B811" s="100"/>
      <c r="C811" s="100"/>
      <c r="D811" s="100"/>
      <c r="F811" s="92"/>
      <c r="H811" s="101"/>
    </row>
    <row r="812" spans="2:8">
      <c r="B812" s="100"/>
      <c r="C812" s="100"/>
      <c r="D812" s="100"/>
      <c r="F812" s="92"/>
      <c r="H812" s="101"/>
    </row>
    <row r="813" spans="2:8">
      <c r="B813" s="100"/>
      <c r="C813" s="100"/>
      <c r="D813" s="100"/>
      <c r="F813" s="92"/>
      <c r="H813" s="101"/>
    </row>
    <row r="814" spans="2:8">
      <c r="B814" s="100"/>
      <c r="C814" s="100"/>
      <c r="D814" s="100"/>
      <c r="F814" s="92"/>
      <c r="H814" s="101"/>
    </row>
    <row r="815" spans="2:8">
      <c r="B815" s="100"/>
      <c r="C815" s="100"/>
      <c r="D815" s="100"/>
      <c r="F815" s="92"/>
      <c r="H815" s="101"/>
    </row>
    <row r="816" spans="2:8">
      <c r="B816" s="100"/>
      <c r="C816" s="100"/>
      <c r="D816" s="100"/>
      <c r="F816" s="92"/>
      <c r="H816" s="101"/>
    </row>
    <row r="817" spans="2:8">
      <c r="B817" s="100"/>
      <c r="C817" s="100"/>
      <c r="D817" s="100"/>
      <c r="F817" s="92"/>
      <c r="H817" s="101"/>
    </row>
    <row r="818" spans="2:8">
      <c r="B818" s="100"/>
      <c r="C818" s="100"/>
      <c r="D818" s="100"/>
      <c r="F818" s="92"/>
      <c r="H818" s="101"/>
    </row>
    <row r="819" spans="2:8">
      <c r="B819" s="100"/>
      <c r="C819" s="100"/>
      <c r="D819" s="100"/>
      <c r="F819" s="92"/>
      <c r="H819" s="101"/>
    </row>
    <row r="820" spans="2:8">
      <c r="B820" s="100"/>
      <c r="C820" s="100"/>
      <c r="D820" s="100"/>
      <c r="F820" s="92"/>
      <c r="H820" s="101"/>
    </row>
    <row r="821" spans="2:8">
      <c r="B821" s="100"/>
      <c r="C821" s="100"/>
      <c r="D821" s="100"/>
      <c r="F821" s="92"/>
      <c r="H821" s="101"/>
    </row>
    <row r="822" spans="2:8">
      <c r="B822" s="100"/>
      <c r="C822" s="100"/>
      <c r="D822" s="100"/>
      <c r="F822" s="92"/>
      <c r="H822" s="101"/>
    </row>
    <row r="823" spans="2:8">
      <c r="B823" s="100"/>
      <c r="C823" s="100"/>
      <c r="D823" s="100"/>
      <c r="F823" s="92"/>
      <c r="H823" s="101"/>
    </row>
    <row r="824" spans="2:8">
      <c r="B824" s="100"/>
      <c r="C824" s="100"/>
      <c r="D824" s="100"/>
      <c r="F824" s="92"/>
      <c r="H824" s="101"/>
    </row>
    <row r="825" spans="2:8">
      <c r="B825" s="100"/>
      <c r="C825" s="100"/>
      <c r="D825" s="100"/>
      <c r="F825" s="92"/>
      <c r="H825" s="101"/>
    </row>
    <row r="826" spans="2:8">
      <c r="B826" s="100"/>
      <c r="C826" s="100"/>
      <c r="D826" s="100"/>
      <c r="F826" s="92"/>
      <c r="H826" s="101"/>
    </row>
    <row r="827" spans="2:8">
      <c r="B827" s="100"/>
      <c r="C827" s="100"/>
      <c r="D827" s="100"/>
      <c r="F827" s="92"/>
      <c r="H827" s="101"/>
    </row>
    <row r="828" spans="2:8">
      <c r="B828" s="100"/>
      <c r="C828" s="100"/>
      <c r="D828" s="100"/>
      <c r="F828" s="92"/>
      <c r="H828" s="101"/>
    </row>
    <row r="829" spans="2:8">
      <c r="B829" s="100"/>
      <c r="C829" s="100"/>
      <c r="D829" s="100"/>
      <c r="F829" s="92"/>
      <c r="H829" s="101"/>
    </row>
    <row r="830" spans="2:8">
      <c r="B830" s="100"/>
      <c r="C830" s="100"/>
      <c r="D830" s="100"/>
      <c r="F830" s="92"/>
      <c r="H830" s="101"/>
    </row>
    <row r="831" spans="2:8">
      <c r="B831" s="100"/>
      <c r="C831" s="100"/>
      <c r="D831" s="100"/>
      <c r="F831" s="92"/>
      <c r="H831" s="101"/>
    </row>
    <row r="832" spans="2:8">
      <c r="B832" s="100"/>
      <c r="C832" s="100"/>
      <c r="D832" s="100"/>
      <c r="F832" s="92"/>
      <c r="H832" s="101"/>
    </row>
    <row r="833" spans="2:8">
      <c r="B833" s="100"/>
      <c r="C833" s="100"/>
      <c r="D833" s="100"/>
      <c r="F833" s="92"/>
      <c r="H833" s="101"/>
    </row>
    <row r="834" spans="2:8">
      <c r="B834" s="100"/>
      <c r="C834" s="100"/>
      <c r="D834" s="100"/>
      <c r="F834" s="92"/>
      <c r="H834" s="101"/>
    </row>
    <row r="835" spans="2:8">
      <c r="B835" s="100"/>
      <c r="C835" s="100"/>
      <c r="D835" s="100"/>
      <c r="F835" s="92"/>
      <c r="H835" s="101"/>
    </row>
    <row r="836" spans="2:8">
      <c r="B836" s="100"/>
      <c r="C836" s="100"/>
      <c r="D836" s="100"/>
      <c r="F836" s="92"/>
      <c r="H836" s="101"/>
    </row>
    <row r="837" spans="2:8">
      <c r="B837" s="100"/>
      <c r="C837" s="100"/>
      <c r="D837" s="100"/>
      <c r="F837" s="92"/>
      <c r="H837" s="101"/>
    </row>
    <row r="838" spans="2:8">
      <c r="B838" s="100"/>
      <c r="C838" s="100"/>
      <c r="D838" s="100"/>
      <c r="F838" s="92"/>
      <c r="H838" s="101"/>
    </row>
    <row r="839" spans="2:8">
      <c r="B839" s="100"/>
      <c r="C839" s="100"/>
      <c r="D839" s="100"/>
      <c r="F839" s="92"/>
      <c r="H839" s="101"/>
    </row>
    <row r="840" spans="2:8">
      <c r="B840" s="100"/>
      <c r="C840" s="100"/>
      <c r="D840" s="100"/>
      <c r="F840" s="92"/>
      <c r="H840" s="101"/>
    </row>
    <row r="841" spans="2:8">
      <c r="B841" s="100"/>
      <c r="C841" s="100"/>
      <c r="D841" s="100"/>
      <c r="F841" s="92"/>
      <c r="H841" s="101"/>
    </row>
    <row r="842" spans="2:8">
      <c r="B842" s="100"/>
      <c r="C842" s="100"/>
      <c r="D842" s="100"/>
      <c r="F842" s="92"/>
      <c r="H842" s="101"/>
    </row>
    <row r="843" spans="2:8">
      <c r="B843" s="100"/>
      <c r="C843" s="100"/>
      <c r="D843" s="100"/>
      <c r="F843" s="92"/>
      <c r="H843" s="101"/>
    </row>
    <row r="844" spans="2:8">
      <c r="B844" s="100"/>
      <c r="C844" s="100"/>
      <c r="D844" s="100"/>
      <c r="F844" s="92"/>
      <c r="H844" s="101"/>
    </row>
    <row r="845" spans="2:8">
      <c r="B845" s="100"/>
      <c r="C845" s="100"/>
      <c r="D845" s="100"/>
      <c r="F845" s="92"/>
      <c r="H845" s="101"/>
    </row>
    <row r="846" spans="2:8">
      <c r="B846" s="100"/>
      <c r="C846" s="100"/>
      <c r="D846" s="100"/>
      <c r="F846" s="92"/>
      <c r="H846" s="101"/>
    </row>
    <row r="847" spans="2:8">
      <c r="B847" s="100"/>
      <c r="C847" s="100"/>
      <c r="D847" s="100"/>
      <c r="F847" s="92"/>
      <c r="H847" s="101"/>
    </row>
    <row r="848" spans="2:8">
      <c r="B848" s="100"/>
      <c r="C848" s="100"/>
      <c r="D848" s="100"/>
      <c r="F848" s="92"/>
      <c r="H848" s="101"/>
    </row>
    <row r="849" spans="2:8">
      <c r="B849" s="100"/>
      <c r="C849" s="100"/>
      <c r="D849" s="100"/>
      <c r="F849" s="92"/>
      <c r="H849" s="101"/>
    </row>
    <row r="850" spans="2:8">
      <c r="B850" s="100"/>
      <c r="C850" s="100"/>
      <c r="D850" s="100"/>
      <c r="F850" s="92"/>
      <c r="H850" s="101"/>
    </row>
    <row r="851" spans="2:8">
      <c r="B851" s="100"/>
      <c r="C851" s="100"/>
      <c r="D851" s="100"/>
      <c r="F851" s="92"/>
      <c r="H851" s="101"/>
    </row>
    <row r="852" spans="2:8">
      <c r="B852" s="100"/>
      <c r="C852" s="100"/>
      <c r="D852" s="100"/>
      <c r="F852" s="92"/>
      <c r="H852" s="101"/>
    </row>
    <row r="853" spans="2:8">
      <c r="B853" s="100"/>
      <c r="C853" s="100"/>
      <c r="D853" s="100"/>
      <c r="F853" s="92"/>
      <c r="H853" s="101"/>
    </row>
    <row r="854" spans="2:8">
      <c r="B854" s="100"/>
      <c r="C854" s="100"/>
      <c r="D854" s="100"/>
      <c r="F854" s="92"/>
      <c r="H854" s="101"/>
    </row>
    <row r="855" spans="2:8">
      <c r="B855" s="100"/>
      <c r="C855" s="100"/>
      <c r="D855" s="100"/>
      <c r="F855" s="92"/>
      <c r="H855" s="101"/>
    </row>
    <row r="856" spans="2:8">
      <c r="B856" s="100"/>
      <c r="C856" s="100"/>
      <c r="D856" s="100"/>
      <c r="F856" s="92"/>
      <c r="H856" s="101"/>
    </row>
    <row r="857" spans="2:8">
      <c r="B857" s="100"/>
      <c r="C857" s="100"/>
      <c r="D857" s="100"/>
      <c r="F857" s="92"/>
      <c r="H857" s="101"/>
    </row>
    <row r="858" spans="2:8">
      <c r="B858" s="100"/>
      <c r="C858" s="100"/>
      <c r="D858" s="100"/>
      <c r="F858" s="92"/>
      <c r="H858" s="101"/>
    </row>
    <row r="859" spans="2:8">
      <c r="B859" s="100"/>
      <c r="C859" s="100"/>
      <c r="D859" s="100"/>
      <c r="F859" s="92"/>
      <c r="H859" s="101"/>
    </row>
    <row r="860" spans="2:8">
      <c r="B860" s="100"/>
      <c r="C860" s="100"/>
      <c r="D860" s="100"/>
      <c r="F860" s="92"/>
      <c r="H860" s="101"/>
    </row>
    <row r="861" spans="2:8">
      <c r="B861" s="100"/>
      <c r="C861" s="100"/>
      <c r="D861" s="100"/>
      <c r="F861" s="92"/>
      <c r="H861" s="101"/>
    </row>
    <row r="862" spans="2:8">
      <c r="B862" s="100"/>
      <c r="C862" s="100"/>
      <c r="D862" s="100"/>
      <c r="F862" s="92"/>
      <c r="H862" s="101"/>
    </row>
    <row r="863" spans="2:8">
      <c r="B863" s="100"/>
      <c r="C863" s="100"/>
      <c r="D863" s="100"/>
      <c r="F863" s="92"/>
      <c r="H863" s="101"/>
    </row>
    <row r="864" spans="2:8">
      <c r="B864" s="100"/>
      <c r="C864" s="100"/>
      <c r="D864" s="100"/>
      <c r="F864" s="92"/>
      <c r="H864" s="101"/>
    </row>
    <row r="865" spans="2:8">
      <c r="B865" s="100"/>
      <c r="C865" s="100"/>
      <c r="D865" s="100"/>
      <c r="F865" s="92"/>
      <c r="H865" s="101"/>
    </row>
    <row r="866" spans="2:8">
      <c r="B866" s="100"/>
      <c r="C866" s="100"/>
      <c r="D866" s="100"/>
      <c r="F866" s="92"/>
      <c r="H866" s="101"/>
    </row>
    <row r="867" spans="2:8">
      <c r="B867" s="100"/>
      <c r="C867" s="100"/>
      <c r="D867" s="100"/>
      <c r="F867" s="92"/>
      <c r="H867" s="101"/>
    </row>
    <row r="868" spans="2:8">
      <c r="B868" s="100"/>
      <c r="C868" s="100"/>
      <c r="D868" s="100"/>
      <c r="F868" s="92"/>
      <c r="H868" s="101"/>
    </row>
    <row r="869" spans="2:8">
      <c r="B869" s="100"/>
      <c r="C869" s="100"/>
      <c r="D869" s="100"/>
      <c r="F869" s="92"/>
      <c r="H869" s="101"/>
    </row>
    <row r="870" spans="2:8">
      <c r="B870" s="100"/>
      <c r="C870" s="100"/>
      <c r="D870" s="100"/>
      <c r="F870" s="92"/>
      <c r="H870" s="101"/>
    </row>
    <row r="871" spans="2:8">
      <c r="B871" s="100"/>
      <c r="C871" s="100"/>
      <c r="D871" s="100"/>
      <c r="F871" s="92"/>
      <c r="H871" s="101"/>
    </row>
    <row r="872" spans="2:8">
      <c r="B872" s="100"/>
      <c r="C872" s="100"/>
      <c r="D872" s="100"/>
      <c r="F872" s="92"/>
      <c r="H872" s="101"/>
    </row>
    <row r="873" spans="2:8">
      <c r="B873" s="100"/>
      <c r="C873" s="100"/>
      <c r="D873" s="100"/>
      <c r="F873" s="92"/>
      <c r="H873" s="101"/>
    </row>
    <row r="874" spans="2:8">
      <c r="B874" s="100"/>
      <c r="C874" s="100"/>
      <c r="D874" s="100"/>
      <c r="F874" s="92"/>
      <c r="H874" s="101"/>
    </row>
    <row r="875" spans="2:8">
      <c r="B875" s="100"/>
      <c r="C875" s="100"/>
      <c r="D875" s="100"/>
      <c r="F875" s="92"/>
      <c r="H875" s="101"/>
    </row>
    <row r="876" spans="2:8">
      <c r="B876" s="100"/>
      <c r="C876" s="100"/>
      <c r="D876" s="100"/>
      <c r="F876" s="92"/>
      <c r="H876" s="101"/>
    </row>
    <row r="877" spans="2:8">
      <c r="B877" s="100"/>
      <c r="C877" s="100"/>
      <c r="D877" s="100"/>
      <c r="F877" s="92"/>
      <c r="H877" s="101"/>
    </row>
    <row r="878" spans="2:8">
      <c r="B878" s="100"/>
      <c r="C878" s="100"/>
      <c r="D878" s="100"/>
      <c r="F878" s="92"/>
      <c r="H878" s="101"/>
    </row>
    <row r="879" spans="2:8">
      <c r="B879" s="100"/>
      <c r="C879" s="100"/>
      <c r="D879" s="100"/>
      <c r="F879" s="92"/>
      <c r="H879" s="101"/>
    </row>
    <row r="880" spans="2:8">
      <c r="B880" s="100"/>
      <c r="C880" s="100"/>
      <c r="D880" s="100"/>
      <c r="F880" s="92"/>
      <c r="H880" s="101"/>
    </row>
    <row r="881" spans="2:8">
      <c r="B881" s="100"/>
      <c r="C881" s="100"/>
      <c r="D881" s="100"/>
      <c r="F881" s="92"/>
      <c r="H881" s="101"/>
    </row>
    <row r="882" spans="2:8">
      <c r="B882" s="100"/>
      <c r="C882" s="100"/>
      <c r="D882" s="100"/>
      <c r="F882" s="92"/>
      <c r="H882" s="101"/>
    </row>
    <row r="883" spans="2:8">
      <c r="B883" s="100"/>
      <c r="C883" s="100"/>
      <c r="D883" s="100"/>
      <c r="F883" s="92"/>
      <c r="H883" s="101"/>
    </row>
    <row r="884" spans="2:8">
      <c r="B884" s="100"/>
      <c r="C884" s="100"/>
      <c r="D884" s="100"/>
      <c r="F884" s="92"/>
      <c r="H884" s="101"/>
    </row>
    <row r="885" spans="2:8">
      <c r="B885" s="100"/>
      <c r="C885" s="100"/>
      <c r="D885" s="100"/>
      <c r="F885" s="92"/>
      <c r="H885" s="101"/>
    </row>
    <row r="886" spans="2:8">
      <c r="B886" s="100"/>
      <c r="C886" s="100"/>
      <c r="D886" s="100"/>
      <c r="F886" s="92"/>
      <c r="H886" s="101"/>
    </row>
    <row r="887" spans="2:8">
      <c r="B887" s="100"/>
      <c r="C887" s="100"/>
      <c r="D887" s="100"/>
      <c r="F887" s="92"/>
      <c r="H887" s="101"/>
    </row>
    <row r="888" spans="2:8">
      <c r="B888" s="100"/>
      <c r="C888" s="100"/>
      <c r="D888" s="100"/>
      <c r="F888" s="92"/>
      <c r="H888" s="101"/>
    </row>
    <row r="889" spans="2:8">
      <c r="B889" s="100"/>
      <c r="C889" s="100"/>
      <c r="D889" s="100"/>
      <c r="F889" s="92"/>
      <c r="H889" s="101"/>
    </row>
    <row r="890" spans="2:8">
      <c r="B890" s="100"/>
      <c r="C890" s="100"/>
      <c r="D890" s="100"/>
      <c r="F890" s="92"/>
      <c r="H890" s="101"/>
    </row>
    <row r="891" spans="2:8">
      <c r="B891" s="100"/>
      <c r="C891" s="100"/>
      <c r="D891" s="100"/>
      <c r="F891" s="92"/>
      <c r="H891" s="101"/>
    </row>
    <row r="892" spans="2:8">
      <c r="B892" s="100"/>
      <c r="C892" s="100"/>
      <c r="D892" s="100"/>
      <c r="F892" s="92"/>
      <c r="H892" s="101"/>
    </row>
    <row r="893" spans="2:8">
      <c r="B893" s="100"/>
      <c r="C893" s="100"/>
      <c r="D893" s="100"/>
      <c r="F893" s="92"/>
      <c r="H893" s="101"/>
    </row>
    <row r="894" spans="2:8">
      <c r="B894" s="100"/>
      <c r="C894" s="100"/>
      <c r="D894" s="100"/>
      <c r="F894" s="92"/>
      <c r="H894" s="101"/>
    </row>
    <row r="895" spans="2:8">
      <c r="B895" s="100"/>
      <c r="C895" s="100"/>
      <c r="D895" s="100"/>
      <c r="F895" s="92"/>
      <c r="H895" s="101"/>
    </row>
    <row r="896" spans="2:8">
      <c r="B896" s="100"/>
      <c r="C896" s="100"/>
      <c r="D896" s="100"/>
      <c r="F896" s="92"/>
      <c r="H896" s="101"/>
    </row>
    <row r="897" spans="2:8">
      <c r="B897" s="100"/>
      <c r="C897" s="100"/>
      <c r="D897" s="100"/>
      <c r="F897" s="92"/>
      <c r="H897" s="101"/>
    </row>
    <row r="898" spans="2:8">
      <c r="B898" s="100"/>
      <c r="C898" s="100"/>
      <c r="D898" s="100"/>
      <c r="F898" s="92"/>
      <c r="H898" s="101"/>
    </row>
    <row r="899" spans="2:8">
      <c r="B899" s="100"/>
      <c r="C899" s="100"/>
      <c r="D899" s="100"/>
      <c r="F899" s="92"/>
      <c r="H899" s="101"/>
    </row>
    <row r="900" spans="2:8">
      <c r="B900" s="100"/>
      <c r="C900" s="100"/>
      <c r="D900" s="100"/>
      <c r="F900" s="92"/>
      <c r="H900" s="101"/>
    </row>
    <row r="901" spans="2:8">
      <c r="B901" s="100"/>
      <c r="C901" s="100"/>
      <c r="D901" s="100"/>
      <c r="F901" s="92"/>
      <c r="H901" s="101"/>
    </row>
    <row r="902" spans="2:8">
      <c r="B902" s="100"/>
      <c r="C902" s="100"/>
      <c r="D902" s="100"/>
      <c r="F902" s="92"/>
      <c r="H902" s="101"/>
    </row>
    <row r="903" spans="2:8">
      <c r="B903" s="100"/>
      <c r="C903" s="100"/>
      <c r="D903" s="100"/>
      <c r="F903" s="92"/>
      <c r="H903" s="101"/>
    </row>
    <row r="904" spans="2:8">
      <c r="B904" s="100"/>
      <c r="C904" s="100"/>
      <c r="D904" s="100"/>
      <c r="F904" s="92"/>
      <c r="H904" s="101"/>
    </row>
    <row r="905" spans="2:8">
      <c r="B905" s="100"/>
      <c r="C905" s="100"/>
      <c r="D905" s="100"/>
      <c r="F905" s="92"/>
      <c r="H905" s="101"/>
    </row>
    <row r="906" spans="2:8">
      <c r="B906" s="100"/>
      <c r="C906" s="100"/>
      <c r="D906" s="100"/>
      <c r="F906" s="92"/>
      <c r="H906" s="101"/>
    </row>
    <row r="907" spans="2:8">
      <c r="B907" s="100"/>
      <c r="C907" s="100"/>
      <c r="D907" s="100"/>
      <c r="F907" s="92"/>
      <c r="H907" s="101"/>
    </row>
    <row r="908" spans="2:8">
      <c r="B908" s="100"/>
      <c r="C908" s="100"/>
      <c r="D908" s="100"/>
      <c r="F908" s="92"/>
      <c r="H908" s="101"/>
    </row>
    <row r="909" spans="2:8">
      <c r="B909" s="100"/>
      <c r="C909" s="100"/>
      <c r="D909" s="100"/>
      <c r="F909" s="92"/>
      <c r="H909" s="101"/>
    </row>
    <row r="910" spans="2:8">
      <c r="B910" s="100"/>
      <c r="C910" s="100"/>
      <c r="D910" s="100"/>
      <c r="F910" s="92"/>
      <c r="H910" s="101"/>
    </row>
    <row r="911" spans="2:8">
      <c r="B911" s="100"/>
      <c r="C911" s="100"/>
      <c r="D911" s="100"/>
      <c r="F911" s="92"/>
      <c r="H911" s="101"/>
    </row>
    <row r="912" spans="2:8">
      <c r="B912" s="100"/>
      <c r="C912" s="100"/>
      <c r="D912" s="100"/>
      <c r="F912" s="92"/>
      <c r="H912" s="101"/>
    </row>
    <row r="913" spans="2:8">
      <c r="B913" s="100"/>
      <c r="C913" s="100"/>
      <c r="D913" s="100"/>
      <c r="F913" s="92"/>
      <c r="H913" s="101"/>
    </row>
    <row r="914" spans="2:8">
      <c r="B914" s="100"/>
      <c r="C914" s="100"/>
      <c r="D914" s="100"/>
      <c r="F914" s="92"/>
      <c r="H914" s="101"/>
    </row>
    <row r="915" spans="2:8">
      <c r="B915" s="100"/>
      <c r="C915" s="100"/>
      <c r="D915" s="100"/>
      <c r="F915" s="92"/>
      <c r="H915" s="101"/>
    </row>
    <row r="916" spans="2:8">
      <c r="B916" s="100"/>
      <c r="C916" s="100"/>
      <c r="D916" s="100"/>
      <c r="F916" s="92"/>
      <c r="H916" s="101"/>
    </row>
    <row r="917" spans="2:8">
      <c r="B917" s="100"/>
      <c r="C917" s="100"/>
      <c r="D917" s="100"/>
      <c r="F917" s="92"/>
      <c r="H917" s="101"/>
    </row>
    <row r="918" spans="2:8">
      <c r="B918" s="100"/>
      <c r="C918" s="100"/>
      <c r="D918" s="100"/>
      <c r="F918" s="92"/>
      <c r="H918" s="101"/>
    </row>
    <row r="919" spans="2:8">
      <c r="B919" s="100"/>
      <c r="C919" s="100"/>
      <c r="D919" s="100"/>
      <c r="F919" s="92"/>
      <c r="H919" s="101"/>
    </row>
    <row r="920" spans="2:8">
      <c r="B920" s="100"/>
      <c r="C920" s="100"/>
      <c r="D920" s="100"/>
      <c r="F920" s="92"/>
      <c r="H920" s="101"/>
    </row>
    <row r="921" spans="2:8">
      <c r="B921" s="100"/>
      <c r="C921" s="100"/>
      <c r="D921" s="100"/>
      <c r="F921" s="92"/>
      <c r="H921" s="101"/>
    </row>
    <row r="922" spans="2:8">
      <c r="B922" s="100"/>
      <c r="C922" s="100"/>
      <c r="D922" s="100"/>
      <c r="F922" s="92"/>
      <c r="H922" s="101"/>
    </row>
    <row r="923" spans="2:8">
      <c r="B923" s="100"/>
      <c r="C923" s="100"/>
      <c r="D923" s="100"/>
      <c r="F923" s="92"/>
      <c r="H923" s="101"/>
    </row>
    <row r="924" spans="2:8">
      <c r="B924" s="100"/>
      <c r="C924" s="100"/>
      <c r="D924" s="100"/>
      <c r="F924" s="92"/>
      <c r="H924" s="101"/>
    </row>
    <row r="925" spans="2:8">
      <c r="B925" s="100"/>
      <c r="C925" s="100"/>
      <c r="D925" s="100"/>
      <c r="F925" s="92"/>
      <c r="H925" s="101"/>
    </row>
    <row r="926" spans="2:8">
      <c r="B926" s="100"/>
      <c r="C926" s="100"/>
      <c r="D926" s="100"/>
      <c r="F926" s="92"/>
      <c r="H926" s="101"/>
    </row>
    <row r="927" spans="2:8">
      <c r="B927" s="100"/>
      <c r="C927" s="100"/>
      <c r="D927" s="100"/>
      <c r="F927" s="92"/>
      <c r="H927" s="101"/>
    </row>
    <row r="928" spans="2:8">
      <c r="B928" s="100"/>
      <c r="C928" s="100"/>
      <c r="D928" s="100"/>
      <c r="F928" s="92"/>
      <c r="H928" s="101"/>
    </row>
    <row r="929" spans="2:8">
      <c r="B929" s="100"/>
      <c r="C929" s="100"/>
      <c r="D929" s="100"/>
      <c r="F929" s="92"/>
      <c r="H929" s="101"/>
    </row>
    <row r="930" spans="2:8">
      <c r="B930" s="100"/>
      <c r="C930" s="100"/>
      <c r="D930" s="100"/>
      <c r="F930" s="92"/>
      <c r="H930" s="101"/>
    </row>
    <row r="931" spans="2:8">
      <c r="B931" s="100"/>
      <c r="C931" s="100"/>
      <c r="D931" s="100"/>
      <c r="F931" s="92"/>
      <c r="H931" s="101"/>
    </row>
    <row r="932" spans="2:8">
      <c r="B932" s="100"/>
      <c r="C932" s="100"/>
      <c r="D932" s="100"/>
      <c r="F932" s="92"/>
      <c r="H932" s="101"/>
    </row>
    <row r="933" spans="2:8">
      <c r="B933" s="100"/>
      <c r="C933" s="100"/>
      <c r="D933" s="100"/>
      <c r="F933" s="92"/>
      <c r="H933" s="101"/>
    </row>
    <row r="934" spans="2:8">
      <c r="B934" s="100"/>
      <c r="C934" s="100"/>
      <c r="D934" s="100"/>
      <c r="F934" s="92"/>
      <c r="H934" s="101"/>
    </row>
    <row r="935" spans="2:8">
      <c r="B935" s="100"/>
      <c r="C935" s="100"/>
      <c r="D935" s="100"/>
      <c r="F935" s="92"/>
      <c r="H935" s="101"/>
    </row>
    <row r="936" spans="2:8">
      <c r="B936" s="100"/>
      <c r="C936" s="100"/>
      <c r="D936" s="100"/>
      <c r="F936" s="92"/>
      <c r="H936" s="101"/>
    </row>
    <row r="937" spans="2:8">
      <c r="B937" s="100"/>
      <c r="C937" s="100"/>
      <c r="D937" s="100"/>
      <c r="F937" s="92"/>
      <c r="H937" s="101"/>
    </row>
    <row r="938" spans="2:8">
      <c r="B938" s="100"/>
      <c r="C938" s="100"/>
      <c r="D938" s="100"/>
      <c r="F938" s="92"/>
      <c r="H938" s="101"/>
    </row>
    <row r="939" spans="2:8">
      <c r="B939" s="100"/>
      <c r="C939" s="100"/>
      <c r="D939" s="100"/>
      <c r="F939" s="92"/>
      <c r="H939" s="101"/>
    </row>
    <row r="940" spans="2:8">
      <c r="B940" s="100"/>
      <c r="C940" s="100"/>
      <c r="D940" s="100"/>
      <c r="F940" s="92"/>
      <c r="H940" s="101"/>
    </row>
    <row r="941" spans="2:8">
      <c r="B941" s="100"/>
      <c r="C941" s="100"/>
      <c r="D941" s="100"/>
      <c r="F941" s="92"/>
      <c r="H941" s="101"/>
    </row>
    <row r="942" spans="2:8">
      <c r="B942" s="100"/>
      <c r="C942" s="100"/>
      <c r="D942" s="100"/>
      <c r="F942" s="92"/>
      <c r="H942" s="101"/>
    </row>
    <row r="943" spans="2:8">
      <c r="B943" s="100"/>
      <c r="C943" s="100"/>
      <c r="D943" s="100"/>
      <c r="F943" s="92"/>
      <c r="H943" s="101"/>
    </row>
    <row r="944" spans="2:8">
      <c r="B944" s="100"/>
      <c r="C944" s="100"/>
      <c r="D944" s="100"/>
      <c r="F944" s="92"/>
      <c r="H944" s="101"/>
    </row>
    <row r="945" spans="2:8">
      <c r="B945" s="100"/>
      <c r="C945" s="100"/>
      <c r="D945" s="100"/>
      <c r="F945" s="92"/>
      <c r="H945" s="101"/>
    </row>
    <row r="946" spans="2:8">
      <c r="B946" s="100"/>
      <c r="C946" s="100"/>
      <c r="D946" s="100"/>
      <c r="F946" s="92"/>
      <c r="H946" s="101"/>
    </row>
    <row r="947" spans="2:8">
      <c r="B947" s="100"/>
      <c r="C947" s="100"/>
      <c r="D947" s="100"/>
      <c r="F947" s="92"/>
      <c r="H947" s="101"/>
    </row>
    <row r="948" spans="2:8">
      <c r="B948" s="100"/>
      <c r="C948" s="100"/>
      <c r="D948" s="100"/>
      <c r="F948" s="92"/>
      <c r="H948" s="101"/>
    </row>
    <row r="949" spans="2:8">
      <c r="B949" s="100"/>
      <c r="C949" s="100"/>
      <c r="D949" s="100"/>
      <c r="F949" s="92"/>
      <c r="H949" s="101"/>
    </row>
    <row r="950" spans="2:8">
      <c r="B950" s="100"/>
      <c r="C950" s="100"/>
      <c r="D950" s="100"/>
      <c r="F950" s="92"/>
      <c r="H950" s="101"/>
    </row>
    <row r="951" spans="2:8">
      <c r="B951" s="100"/>
      <c r="C951" s="100"/>
      <c r="D951" s="100"/>
      <c r="F951" s="92"/>
      <c r="H951" s="101"/>
    </row>
    <row r="952" spans="2:8">
      <c r="B952" s="100"/>
      <c r="C952" s="100"/>
      <c r="D952" s="100"/>
      <c r="F952" s="92"/>
      <c r="H952" s="101"/>
    </row>
    <row r="953" spans="2:8">
      <c r="B953" s="100"/>
      <c r="C953" s="100"/>
      <c r="D953" s="100"/>
      <c r="F953" s="92"/>
      <c r="H953" s="101"/>
    </row>
    <row r="954" spans="2:8">
      <c r="B954" s="100"/>
      <c r="C954" s="100"/>
      <c r="D954" s="100"/>
      <c r="F954" s="92"/>
      <c r="H954" s="101"/>
    </row>
    <row r="955" spans="2:8">
      <c r="B955" s="100"/>
      <c r="C955" s="100"/>
      <c r="D955" s="100"/>
      <c r="F955" s="92"/>
      <c r="H955" s="101"/>
    </row>
    <row r="956" spans="2:8">
      <c r="B956" s="100"/>
      <c r="C956" s="100"/>
      <c r="D956" s="100"/>
      <c r="F956" s="92"/>
      <c r="H956" s="101"/>
    </row>
    <row r="957" spans="2:8">
      <c r="B957" s="100"/>
      <c r="C957" s="100"/>
      <c r="D957" s="100"/>
      <c r="F957" s="92"/>
      <c r="H957" s="101"/>
    </row>
    <row r="958" spans="2:8">
      <c r="B958" s="100"/>
      <c r="C958" s="100"/>
      <c r="D958" s="100"/>
      <c r="F958" s="92"/>
      <c r="H958" s="101"/>
    </row>
    <row r="959" spans="2:8">
      <c r="B959" s="100"/>
      <c r="C959" s="100"/>
      <c r="D959" s="100"/>
      <c r="F959" s="92"/>
      <c r="H959" s="101"/>
    </row>
    <row r="960" spans="2:8">
      <c r="B960" s="100"/>
      <c r="C960" s="100"/>
      <c r="D960" s="100"/>
      <c r="F960" s="92"/>
      <c r="H960" s="101"/>
    </row>
    <row r="961" spans="2:8">
      <c r="B961" s="100"/>
      <c r="C961" s="100"/>
      <c r="D961" s="100"/>
      <c r="F961" s="92"/>
      <c r="H961" s="101"/>
    </row>
    <row r="962" spans="2:8">
      <c r="B962" s="100"/>
      <c r="C962" s="100"/>
      <c r="D962" s="100"/>
      <c r="F962" s="92"/>
      <c r="H962" s="101"/>
    </row>
    <row r="963" spans="2:8">
      <c r="B963" s="100"/>
      <c r="C963" s="100"/>
      <c r="D963" s="100"/>
      <c r="F963" s="92"/>
      <c r="H963" s="101"/>
    </row>
    <row r="964" spans="2:8">
      <c r="B964" s="100"/>
      <c r="C964" s="100"/>
      <c r="D964" s="100"/>
      <c r="F964" s="92"/>
      <c r="H964" s="101"/>
    </row>
    <row r="965" spans="2:8">
      <c r="B965" s="100"/>
      <c r="C965" s="100"/>
      <c r="D965" s="100"/>
      <c r="F965" s="92"/>
      <c r="H965" s="101"/>
    </row>
    <row r="966" spans="2:8">
      <c r="B966" s="100"/>
      <c r="C966" s="100"/>
      <c r="D966" s="100"/>
      <c r="F966" s="92"/>
      <c r="H966" s="101"/>
    </row>
    <row r="967" spans="2:8">
      <c r="B967" s="100"/>
      <c r="C967" s="100"/>
      <c r="D967" s="100"/>
      <c r="F967" s="92"/>
      <c r="H967" s="101"/>
    </row>
    <row r="968" spans="2:8">
      <c r="B968" s="100"/>
      <c r="C968" s="100"/>
      <c r="D968" s="100"/>
      <c r="F968" s="92"/>
      <c r="H968" s="101"/>
    </row>
    <row r="969" spans="2:8">
      <c r="B969" s="100"/>
      <c r="C969" s="100"/>
      <c r="D969" s="100"/>
      <c r="F969" s="92"/>
      <c r="H969" s="101"/>
    </row>
    <row r="970" spans="2:8">
      <c r="B970" s="100"/>
      <c r="C970" s="100"/>
      <c r="D970" s="100"/>
      <c r="F970" s="92"/>
      <c r="H970" s="101"/>
    </row>
    <row r="971" spans="2:8">
      <c r="B971" s="100"/>
      <c r="C971" s="100"/>
      <c r="D971" s="100"/>
      <c r="F971" s="92"/>
      <c r="H971" s="101"/>
    </row>
    <row r="972" spans="2:8">
      <c r="B972" s="100"/>
      <c r="C972" s="100"/>
      <c r="D972" s="100"/>
      <c r="F972" s="92"/>
      <c r="H972" s="101"/>
    </row>
    <row r="973" spans="2:8">
      <c r="B973" s="100"/>
      <c r="C973" s="100"/>
      <c r="D973" s="100"/>
      <c r="F973" s="92"/>
      <c r="H973" s="101"/>
    </row>
    <row r="974" spans="2:8">
      <c r="B974" s="100"/>
      <c r="C974" s="100"/>
      <c r="D974" s="100"/>
      <c r="F974" s="92"/>
      <c r="H974" s="101"/>
    </row>
    <row r="975" spans="2:8">
      <c r="B975" s="100"/>
      <c r="C975" s="100"/>
      <c r="D975" s="100"/>
      <c r="F975" s="92"/>
      <c r="H975" s="101"/>
    </row>
    <row r="976" spans="2:8">
      <c r="B976" s="100"/>
      <c r="C976" s="100"/>
      <c r="D976" s="100"/>
      <c r="F976" s="92"/>
      <c r="H976" s="101"/>
    </row>
    <row r="977" spans="2:8">
      <c r="B977" s="100"/>
      <c r="C977" s="100"/>
      <c r="D977" s="100"/>
      <c r="F977" s="92"/>
      <c r="H977" s="101"/>
    </row>
    <row r="978" spans="2:8">
      <c r="B978" s="100"/>
      <c r="C978" s="100"/>
      <c r="D978" s="100"/>
      <c r="F978" s="92"/>
      <c r="H978" s="101"/>
    </row>
    <row r="979" spans="2:8">
      <c r="B979" s="100"/>
      <c r="C979" s="100"/>
      <c r="D979" s="100"/>
      <c r="F979" s="92"/>
      <c r="H979" s="101"/>
    </row>
    <row r="980" spans="2:8">
      <c r="B980" s="100"/>
      <c r="C980" s="100"/>
      <c r="D980" s="100"/>
      <c r="F980" s="92"/>
      <c r="H980" s="101"/>
    </row>
    <row r="981" spans="2:8">
      <c r="B981" s="100"/>
      <c r="C981" s="100"/>
      <c r="D981" s="100"/>
      <c r="F981" s="92"/>
      <c r="H981" s="101"/>
    </row>
    <row r="982" spans="2:8">
      <c r="B982" s="100"/>
      <c r="C982" s="100"/>
      <c r="D982" s="100"/>
      <c r="F982" s="92"/>
      <c r="H982" s="101"/>
    </row>
    <row r="983" spans="2:8">
      <c r="B983" s="100"/>
      <c r="C983" s="100"/>
      <c r="D983" s="100"/>
      <c r="F983" s="92"/>
      <c r="H983" s="101"/>
    </row>
    <row r="984" spans="2:8">
      <c r="B984" s="100"/>
      <c r="C984" s="100"/>
      <c r="D984" s="100"/>
      <c r="F984" s="92"/>
      <c r="H984" s="101"/>
    </row>
    <row r="985" spans="2:8">
      <c r="B985" s="100"/>
      <c r="C985" s="100"/>
      <c r="D985" s="100"/>
      <c r="F985" s="92"/>
      <c r="H985" s="101"/>
    </row>
    <row r="986" spans="2:8">
      <c r="B986" s="100"/>
      <c r="C986" s="100"/>
      <c r="D986" s="100"/>
      <c r="F986" s="92"/>
      <c r="H986" s="101"/>
    </row>
    <row r="987" spans="2:8">
      <c r="B987" s="100"/>
      <c r="C987" s="100"/>
      <c r="D987" s="100"/>
      <c r="F987" s="92"/>
      <c r="H987" s="101"/>
    </row>
    <row r="988" spans="2:8">
      <c r="B988" s="100"/>
      <c r="C988" s="100"/>
      <c r="D988" s="100"/>
      <c r="F988" s="92"/>
      <c r="H988" s="101"/>
    </row>
    <row r="989" spans="2:8">
      <c r="B989" s="100"/>
      <c r="C989" s="100"/>
      <c r="D989" s="100"/>
      <c r="F989" s="92"/>
      <c r="H989" s="101"/>
    </row>
    <row r="990" spans="2:8">
      <c r="B990" s="100"/>
      <c r="C990" s="100"/>
      <c r="D990" s="100"/>
      <c r="F990" s="92"/>
      <c r="H990" s="101"/>
    </row>
    <row r="991" spans="2:8">
      <c r="B991" s="100"/>
      <c r="C991" s="100"/>
      <c r="D991" s="100"/>
      <c r="F991" s="92"/>
      <c r="H991" s="101"/>
    </row>
    <row r="992" spans="2:8">
      <c r="B992" s="100"/>
      <c r="C992" s="100"/>
      <c r="D992" s="100"/>
      <c r="F992" s="92"/>
      <c r="H992" s="101"/>
    </row>
    <row r="993" spans="2:8">
      <c r="B993" s="100"/>
      <c r="C993" s="100"/>
      <c r="D993" s="100"/>
      <c r="F993" s="92"/>
      <c r="H993" s="101"/>
    </row>
    <row r="994" spans="2:8">
      <c r="B994" s="100"/>
      <c r="C994" s="100"/>
      <c r="D994" s="100"/>
      <c r="F994" s="92"/>
      <c r="H994" s="101"/>
    </row>
    <row r="995" spans="2:8">
      <c r="B995" s="100"/>
      <c r="C995" s="100"/>
      <c r="D995" s="100"/>
      <c r="F995" s="92"/>
      <c r="H995" s="101"/>
    </row>
    <row r="996" spans="2:8">
      <c r="B996" s="100"/>
      <c r="C996" s="100"/>
      <c r="D996" s="100"/>
      <c r="F996" s="92"/>
      <c r="H996" s="101"/>
    </row>
    <row r="997" spans="2:8">
      <c r="B997" s="100"/>
      <c r="C997" s="100"/>
      <c r="D997" s="100"/>
      <c r="F997" s="92"/>
      <c r="H997" s="101"/>
    </row>
    <row r="998" spans="2:8">
      <c r="B998" s="100"/>
      <c r="C998" s="100"/>
      <c r="D998" s="100"/>
      <c r="F998" s="92"/>
      <c r="H998" s="101"/>
    </row>
    <row r="999" spans="2:8">
      <c r="B999" s="100"/>
      <c r="C999" s="100"/>
      <c r="D999" s="100"/>
      <c r="F999" s="92"/>
      <c r="H999" s="101"/>
    </row>
    <row r="1000" spans="2:8">
      <c r="B1000" s="100"/>
      <c r="C1000" s="100"/>
      <c r="D1000" s="100"/>
      <c r="F1000" s="92"/>
      <c r="H1000" s="101"/>
    </row>
    <row r="1001" spans="2:8">
      <c r="B1001" s="100"/>
      <c r="C1001" s="100"/>
      <c r="D1001" s="100"/>
      <c r="F1001" s="92"/>
      <c r="H1001" s="101"/>
    </row>
    <row r="1002" spans="2:8">
      <c r="B1002" s="100"/>
      <c r="C1002" s="100"/>
      <c r="D1002" s="100"/>
      <c r="F1002" s="92"/>
      <c r="H1002" s="101"/>
    </row>
    <row r="1003" spans="2:8">
      <c r="B1003" s="100"/>
      <c r="C1003" s="100"/>
      <c r="D1003" s="100"/>
      <c r="F1003" s="92"/>
      <c r="H1003" s="101"/>
    </row>
    <row r="1004" spans="2:8">
      <c r="B1004" s="100"/>
      <c r="C1004" s="100"/>
      <c r="D1004" s="100"/>
      <c r="F1004" s="92"/>
      <c r="H1004" s="101"/>
    </row>
    <row r="1005" spans="2:8">
      <c r="B1005" s="100"/>
      <c r="C1005" s="100"/>
      <c r="D1005" s="100"/>
      <c r="F1005" s="92"/>
      <c r="H1005" s="101"/>
    </row>
    <row r="1006" spans="2:8">
      <c r="B1006" s="100"/>
      <c r="C1006" s="100"/>
      <c r="D1006" s="100"/>
      <c r="F1006" s="92"/>
      <c r="H1006" s="101"/>
    </row>
    <row r="1007" spans="2:8">
      <c r="B1007" s="100"/>
      <c r="C1007" s="100"/>
      <c r="D1007" s="100"/>
      <c r="F1007" s="92"/>
      <c r="H1007" s="101"/>
    </row>
    <row r="1008" spans="2:8">
      <c r="B1008" s="100"/>
      <c r="C1008" s="100"/>
      <c r="D1008" s="100"/>
      <c r="F1008" s="92"/>
      <c r="H1008" s="101"/>
    </row>
    <row r="1009" spans="2:8">
      <c r="B1009" s="100"/>
      <c r="C1009" s="100"/>
      <c r="D1009" s="100"/>
      <c r="F1009" s="92"/>
      <c r="H1009" s="101"/>
    </row>
    <row r="1010" spans="2:8">
      <c r="B1010" s="100"/>
      <c r="C1010" s="100"/>
      <c r="D1010" s="100"/>
      <c r="F1010" s="92"/>
      <c r="H1010" s="101"/>
    </row>
    <row r="1011" spans="2:8">
      <c r="B1011" s="100"/>
      <c r="C1011" s="100"/>
      <c r="D1011" s="100"/>
      <c r="F1011" s="92"/>
      <c r="H1011" s="101"/>
    </row>
    <row r="1012" spans="2:8">
      <c r="B1012" s="100"/>
      <c r="C1012" s="100"/>
      <c r="D1012" s="100"/>
      <c r="F1012" s="92"/>
      <c r="H1012" s="101"/>
    </row>
    <row r="1013" spans="2:8">
      <c r="B1013" s="100"/>
      <c r="C1013" s="100"/>
      <c r="D1013" s="100"/>
      <c r="F1013" s="92"/>
      <c r="H1013" s="101"/>
    </row>
    <row r="1014" spans="2:8">
      <c r="B1014" s="100"/>
      <c r="C1014" s="100"/>
      <c r="D1014" s="100"/>
      <c r="F1014" s="92"/>
      <c r="H1014" s="101"/>
    </row>
    <row r="1015" spans="2:8">
      <c r="B1015" s="100"/>
      <c r="C1015" s="100"/>
      <c r="D1015" s="100"/>
      <c r="F1015" s="92"/>
      <c r="H1015" s="101"/>
    </row>
    <row r="1016" spans="2:8">
      <c r="B1016" s="100"/>
      <c r="C1016" s="100"/>
      <c r="D1016" s="100"/>
      <c r="F1016" s="92"/>
      <c r="H1016" s="101"/>
    </row>
    <row r="1017" spans="2:8">
      <c r="B1017" s="100"/>
      <c r="C1017" s="100"/>
      <c r="D1017" s="100"/>
      <c r="F1017" s="92"/>
      <c r="H1017" s="101"/>
    </row>
    <row r="1018" spans="2:8">
      <c r="B1018" s="100"/>
      <c r="C1018" s="100"/>
      <c r="D1018" s="100"/>
      <c r="F1018" s="92"/>
      <c r="H1018" s="101"/>
    </row>
    <row r="1019" spans="2:8">
      <c r="B1019" s="100"/>
      <c r="C1019" s="100"/>
      <c r="D1019" s="100"/>
      <c r="F1019" s="92"/>
      <c r="H1019" s="101"/>
    </row>
    <row r="1020" spans="2:8">
      <c r="B1020" s="100"/>
      <c r="C1020" s="100"/>
      <c r="D1020" s="100"/>
      <c r="F1020" s="92"/>
      <c r="H1020" s="101"/>
    </row>
    <row r="1021" spans="2:8">
      <c r="B1021" s="100"/>
      <c r="C1021" s="100"/>
      <c r="D1021" s="100"/>
      <c r="F1021" s="92"/>
      <c r="H1021" s="101"/>
    </row>
    <row r="1022" spans="2:8">
      <c r="B1022" s="100"/>
      <c r="C1022" s="100"/>
      <c r="D1022" s="100"/>
      <c r="F1022" s="92"/>
      <c r="H1022" s="101"/>
    </row>
    <row r="1023" spans="2:8">
      <c r="B1023" s="100"/>
      <c r="C1023" s="100"/>
      <c r="D1023" s="100"/>
      <c r="F1023" s="92"/>
      <c r="H1023" s="101"/>
    </row>
    <row r="1024" spans="2:8">
      <c r="B1024" s="100"/>
      <c r="C1024" s="100"/>
      <c r="D1024" s="100"/>
      <c r="F1024" s="92"/>
      <c r="H1024" s="101"/>
    </row>
    <row r="1025" spans="2:8">
      <c r="B1025" s="100"/>
      <c r="C1025" s="100"/>
      <c r="D1025" s="100"/>
      <c r="F1025" s="92"/>
      <c r="H1025" s="101"/>
    </row>
    <row r="1026" spans="2:8">
      <c r="B1026" s="100"/>
      <c r="C1026" s="100"/>
      <c r="D1026" s="100"/>
      <c r="F1026" s="92"/>
      <c r="H1026" s="101"/>
    </row>
    <row r="1027" spans="2:8">
      <c r="B1027" s="100"/>
      <c r="C1027" s="100"/>
      <c r="D1027" s="100"/>
      <c r="F1027" s="92"/>
      <c r="H1027" s="101"/>
    </row>
    <row r="1028" spans="2:8">
      <c r="B1028" s="100"/>
      <c r="C1028" s="100"/>
      <c r="D1028" s="100"/>
      <c r="F1028" s="92"/>
      <c r="H1028" s="101"/>
    </row>
    <row r="1029" spans="2:8">
      <c r="B1029" s="100"/>
      <c r="C1029" s="100"/>
      <c r="D1029" s="100"/>
      <c r="F1029" s="92"/>
      <c r="H1029" s="101"/>
    </row>
    <row r="1030" spans="2:8">
      <c r="B1030" s="100"/>
      <c r="C1030" s="100"/>
      <c r="D1030" s="100"/>
      <c r="F1030" s="92"/>
      <c r="H1030" s="101"/>
    </row>
    <row r="1031" spans="2:8">
      <c r="B1031" s="100"/>
      <c r="C1031" s="100"/>
      <c r="D1031" s="100"/>
      <c r="F1031" s="92"/>
      <c r="H1031" s="101"/>
    </row>
    <row r="1032" spans="2:8">
      <c r="B1032" s="100"/>
      <c r="C1032" s="100"/>
      <c r="D1032" s="100"/>
      <c r="F1032" s="92"/>
      <c r="H1032" s="101"/>
    </row>
    <row r="1033" spans="2:8">
      <c r="B1033" s="100"/>
      <c r="C1033" s="100"/>
      <c r="D1033" s="100"/>
      <c r="F1033" s="92"/>
      <c r="H1033" s="101"/>
    </row>
    <row r="1034" spans="2:8">
      <c r="B1034" s="100"/>
      <c r="C1034" s="100"/>
      <c r="D1034" s="100"/>
      <c r="F1034" s="92"/>
      <c r="H1034" s="101"/>
    </row>
    <row r="1035" spans="2:8">
      <c r="B1035" s="100"/>
      <c r="C1035" s="100"/>
      <c r="D1035" s="100"/>
      <c r="F1035" s="92"/>
      <c r="H1035" s="101"/>
    </row>
    <row r="1036" spans="2:8">
      <c r="B1036" s="100"/>
      <c r="C1036" s="100"/>
      <c r="D1036" s="100"/>
      <c r="F1036" s="92"/>
      <c r="H1036" s="101"/>
    </row>
    <row r="1037" spans="2:8">
      <c r="B1037" s="100"/>
      <c r="C1037" s="100"/>
      <c r="D1037" s="100"/>
      <c r="F1037" s="92"/>
      <c r="H1037" s="101"/>
    </row>
    <row r="1038" spans="2:8">
      <c r="B1038" s="100"/>
      <c r="C1038" s="100"/>
      <c r="D1038" s="100"/>
      <c r="F1038" s="92"/>
      <c r="H1038" s="101"/>
    </row>
    <row r="1039" spans="2:8">
      <c r="B1039" s="100"/>
      <c r="C1039" s="100"/>
      <c r="D1039" s="100"/>
      <c r="F1039" s="92"/>
      <c r="H1039" s="101"/>
    </row>
    <row r="1040" spans="2:8">
      <c r="B1040" s="100"/>
      <c r="C1040" s="100"/>
      <c r="D1040" s="100"/>
      <c r="F1040" s="92"/>
      <c r="H1040" s="101"/>
    </row>
    <row r="1041" spans="2:8">
      <c r="B1041" s="100"/>
      <c r="C1041" s="100"/>
      <c r="D1041" s="100"/>
      <c r="F1041" s="92"/>
      <c r="H1041" s="101"/>
    </row>
    <row r="1042" spans="2:8">
      <c r="B1042" s="100"/>
      <c r="C1042" s="100"/>
      <c r="D1042" s="100"/>
      <c r="F1042" s="92"/>
      <c r="H1042" s="101"/>
    </row>
    <row r="1043" spans="2:8">
      <c r="B1043" s="100"/>
      <c r="C1043" s="100"/>
      <c r="D1043" s="100"/>
      <c r="F1043" s="92"/>
      <c r="H1043" s="101"/>
    </row>
    <row r="1044" spans="2:8">
      <c r="B1044" s="100"/>
      <c r="C1044" s="100"/>
      <c r="D1044" s="100"/>
      <c r="F1044" s="92"/>
      <c r="H1044" s="101"/>
    </row>
    <row r="1045" spans="2:8">
      <c r="B1045" s="100"/>
      <c r="C1045" s="100"/>
      <c r="D1045" s="100"/>
      <c r="F1045" s="92"/>
      <c r="H1045" s="101"/>
    </row>
    <row r="1046" spans="2:8">
      <c r="B1046" s="100"/>
      <c r="C1046" s="100"/>
      <c r="D1046" s="100"/>
      <c r="F1046" s="92"/>
      <c r="H1046" s="101"/>
    </row>
    <row r="1047" spans="2:8">
      <c r="B1047" s="100"/>
      <c r="C1047" s="100"/>
      <c r="D1047" s="100"/>
      <c r="F1047" s="92"/>
      <c r="H1047" s="101"/>
    </row>
    <row r="1048" spans="2:8">
      <c r="B1048" s="100"/>
      <c r="C1048" s="100"/>
      <c r="D1048" s="100"/>
      <c r="F1048" s="92"/>
      <c r="H1048" s="101"/>
    </row>
    <row r="1049" spans="2:8">
      <c r="B1049" s="100"/>
      <c r="C1049" s="100"/>
      <c r="D1049" s="100"/>
      <c r="F1049" s="92"/>
      <c r="H1049" s="101"/>
    </row>
    <row r="1050" spans="2:8">
      <c r="B1050" s="100"/>
      <c r="C1050" s="100"/>
      <c r="D1050" s="100"/>
      <c r="F1050" s="92"/>
      <c r="H1050" s="101"/>
    </row>
    <row r="1051" spans="2:8">
      <c r="B1051" s="100"/>
      <c r="C1051" s="100"/>
      <c r="D1051" s="100"/>
      <c r="F1051" s="92"/>
      <c r="H1051" s="101"/>
    </row>
    <row r="1052" spans="2:8">
      <c r="B1052" s="100"/>
      <c r="C1052" s="100"/>
      <c r="D1052" s="100"/>
      <c r="F1052" s="92"/>
      <c r="H1052" s="101"/>
    </row>
    <row r="1053" spans="2:8">
      <c r="B1053" s="100"/>
      <c r="C1053" s="100"/>
      <c r="D1053" s="100"/>
      <c r="F1053" s="92"/>
      <c r="H1053" s="101"/>
    </row>
    <row r="1054" spans="2:8">
      <c r="B1054" s="100"/>
      <c r="C1054" s="100"/>
      <c r="D1054" s="100"/>
      <c r="F1054" s="92"/>
      <c r="H1054" s="101"/>
    </row>
    <row r="1055" spans="2:8">
      <c r="B1055" s="100"/>
      <c r="C1055" s="100"/>
      <c r="D1055" s="100"/>
      <c r="F1055" s="92"/>
      <c r="H1055" s="101"/>
    </row>
    <row r="1056" spans="2:8">
      <c r="B1056" s="100"/>
      <c r="C1056" s="100"/>
      <c r="D1056" s="100"/>
      <c r="F1056" s="92"/>
      <c r="H1056" s="101"/>
    </row>
    <row r="1057" spans="2:8">
      <c r="B1057" s="100"/>
      <c r="C1057" s="100"/>
      <c r="D1057" s="100"/>
      <c r="F1057" s="92"/>
      <c r="H1057" s="101"/>
    </row>
    <row r="1058" spans="2:8">
      <c r="B1058" s="100"/>
      <c r="C1058" s="100"/>
      <c r="D1058" s="100"/>
      <c r="F1058" s="92"/>
      <c r="H1058" s="101"/>
    </row>
    <row r="1059" spans="2:8">
      <c r="B1059" s="100"/>
      <c r="C1059" s="100"/>
      <c r="D1059" s="100"/>
      <c r="F1059" s="92"/>
      <c r="H1059" s="101"/>
    </row>
    <row r="1060" spans="2:8">
      <c r="B1060" s="100"/>
      <c r="C1060" s="100"/>
      <c r="D1060" s="100"/>
      <c r="F1060" s="92"/>
      <c r="H1060" s="101"/>
    </row>
    <row r="1061" spans="2:8">
      <c r="B1061" s="100"/>
      <c r="C1061" s="100"/>
      <c r="D1061" s="100"/>
      <c r="F1061" s="92"/>
      <c r="H1061" s="101"/>
    </row>
    <row r="1062" spans="2:8">
      <c r="B1062" s="100"/>
      <c r="C1062" s="100"/>
      <c r="D1062" s="100"/>
      <c r="F1062" s="92"/>
      <c r="H1062" s="101"/>
    </row>
    <row r="1063" spans="2:8">
      <c r="B1063" s="100"/>
      <c r="C1063" s="100"/>
      <c r="D1063" s="100"/>
      <c r="F1063" s="92"/>
      <c r="H1063" s="101"/>
    </row>
    <row r="1064" spans="2:8">
      <c r="B1064" s="100"/>
      <c r="C1064" s="100"/>
      <c r="D1064" s="100"/>
      <c r="F1064" s="92"/>
      <c r="H1064" s="101"/>
    </row>
    <row r="1065" spans="2:8">
      <c r="B1065" s="100"/>
      <c r="C1065" s="100"/>
      <c r="D1065" s="100"/>
      <c r="F1065" s="92"/>
      <c r="H1065" s="101"/>
    </row>
    <row r="1066" spans="2:8">
      <c r="B1066" s="100"/>
      <c r="C1066" s="100"/>
      <c r="D1066" s="100"/>
      <c r="F1066" s="92"/>
      <c r="H1066" s="101"/>
    </row>
    <row r="1067" spans="2:8">
      <c r="B1067" s="100"/>
      <c r="C1067" s="100"/>
      <c r="D1067" s="100"/>
      <c r="F1067" s="92"/>
      <c r="H1067" s="101"/>
    </row>
    <row r="1068" spans="2:8">
      <c r="B1068" s="100"/>
      <c r="C1068" s="100"/>
      <c r="D1068" s="100"/>
      <c r="F1068" s="92"/>
      <c r="H1068" s="101"/>
    </row>
    <row r="1069" spans="2:8">
      <c r="B1069" s="100"/>
      <c r="C1069" s="100"/>
      <c r="D1069" s="100"/>
      <c r="F1069" s="92"/>
      <c r="H1069" s="101"/>
    </row>
    <row r="1070" spans="2:8">
      <c r="B1070" s="100"/>
      <c r="C1070" s="100"/>
      <c r="D1070" s="100"/>
      <c r="F1070" s="92"/>
      <c r="H1070" s="101"/>
    </row>
    <row r="1071" spans="2:8">
      <c r="B1071" s="100"/>
      <c r="C1071" s="100"/>
      <c r="D1071" s="100"/>
      <c r="F1071" s="92"/>
      <c r="H1071" s="101"/>
    </row>
    <row r="1072" spans="2:8">
      <c r="B1072" s="100"/>
      <c r="C1072" s="100"/>
      <c r="D1072" s="100"/>
      <c r="F1072" s="92"/>
      <c r="H1072" s="101"/>
    </row>
    <row r="1073" spans="2:8">
      <c r="B1073" s="100"/>
      <c r="C1073" s="100"/>
      <c r="D1073" s="100"/>
      <c r="F1073" s="92"/>
      <c r="H1073" s="101"/>
    </row>
    <row r="1074" spans="2:8">
      <c r="B1074" s="100"/>
      <c r="C1074" s="100"/>
      <c r="D1074" s="100"/>
      <c r="F1074" s="92"/>
      <c r="H1074" s="101"/>
    </row>
    <row r="1075" spans="2:8">
      <c r="B1075" s="100"/>
      <c r="C1075" s="100"/>
      <c r="D1075" s="100"/>
      <c r="F1075" s="92"/>
      <c r="H1075" s="101"/>
    </row>
    <row r="1076" spans="2:8">
      <c r="B1076" s="100"/>
      <c r="C1076" s="100"/>
      <c r="D1076" s="100"/>
      <c r="F1076" s="92"/>
      <c r="H1076" s="101"/>
    </row>
    <row r="1077" spans="2:8">
      <c r="B1077" s="100"/>
      <c r="C1077" s="100"/>
      <c r="D1077" s="100"/>
      <c r="F1077" s="92"/>
      <c r="H1077" s="101"/>
    </row>
    <row r="1078" spans="2:8">
      <c r="B1078" s="100"/>
      <c r="C1078" s="100"/>
      <c r="D1078" s="100"/>
      <c r="F1078" s="92"/>
      <c r="H1078" s="101"/>
    </row>
    <row r="1079" spans="2:8">
      <c r="B1079" s="100"/>
      <c r="C1079" s="100"/>
      <c r="D1079" s="100"/>
      <c r="F1079" s="92"/>
      <c r="H1079" s="101"/>
    </row>
    <row r="1080" spans="2:8">
      <c r="B1080" s="100"/>
      <c r="C1080" s="100"/>
      <c r="D1080" s="100"/>
      <c r="F1080" s="92"/>
      <c r="H1080" s="101"/>
    </row>
    <row r="1081" spans="2:8">
      <c r="B1081" s="100"/>
      <c r="C1081" s="100"/>
      <c r="D1081" s="100"/>
      <c r="F1081" s="92"/>
      <c r="H1081" s="101"/>
    </row>
    <row r="1082" spans="2:8">
      <c r="B1082" s="100"/>
      <c r="C1082" s="100"/>
      <c r="D1082" s="100"/>
      <c r="F1082" s="92"/>
      <c r="H1082" s="101"/>
    </row>
    <row r="1083" spans="2:8">
      <c r="B1083" s="100"/>
      <c r="C1083" s="100"/>
      <c r="D1083" s="100"/>
      <c r="F1083" s="92"/>
      <c r="H1083" s="101"/>
    </row>
    <row r="1084" spans="2:8">
      <c r="B1084" s="100"/>
      <c r="C1084" s="100"/>
      <c r="D1084" s="100"/>
      <c r="F1084" s="92"/>
      <c r="H1084" s="101"/>
    </row>
    <row r="1085" spans="2:8">
      <c r="B1085" s="100"/>
      <c r="C1085" s="100"/>
      <c r="D1085" s="100"/>
      <c r="F1085" s="92"/>
      <c r="H1085" s="101"/>
    </row>
    <row r="1086" spans="2:8">
      <c r="B1086" s="100"/>
      <c r="C1086" s="100"/>
      <c r="D1086" s="100"/>
      <c r="F1086" s="92"/>
      <c r="H1086" s="101"/>
    </row>
    <row r="1087" spans="2:8">
      <c r="B1087" s="100"/>
      <c r="C1087" s="100"/>
      <c r="D1087" s="100"/>
      <c r="F1087" s="92"/>
      <c r="H1087" s="101"/>
    </row>
    <row r="1088" spans="2:8">
      <c r="B1088" s="100"/>
      <c r="C1088" s="100"/>
      <c r="D1088" s="100"/>
      <c r="F1088" s="92"/>
      <c r="H1088" s="101"/>
    </row>
    <row r="1089" spans="2:8">
      <c r="B1089" s="100"/>
      <c r="C1089" s="100"/>
      <c r="D1089" s="100"/>
      <c r="F1089" s="92"/>
      <c r="H1089" s="101"/>
    </row>
    <row r="1090" spans="2:8">
      <c r="B1090" s="100"/>
      <c r="C1090" s="100"/>
      <c r="D1090" s="100"/>
      <c r="F1090" s="92"/>
      <c r="H1090" s="101"/>
    </row>
    <row r="1091" spans="2:8">
      <c r="B1091" s="100"/>
      <c r="C1091" s="100"/>
      <c r="D1091" s="100"/>
      <c r="F1091" s="92"/>
      <c r="H1091" s="101"/>
    </row>
    <row r="1092" spans="2:8">
      <c r="B1092" s="100"/>
      <c r="C1092" s="100"/>
      <c r="D1092" s="100"/>
      <c r="F1092" s="92"/>
      <c r="H1092" s="101"/>
    </row>
    <row r="1093" spans="2:8">
      <c r="B1093" s="100"/>
      <c r="C1093" s="100"/>
      <c r="D1093" s="100"/>
      <c r="F1093" s="92"/>
      <c r="H1093" s="101"/>
    </row>
    <row r="1094" spans="2:8">
      <c r="B1094" s="100"/>
      <c r="C1094" s="100"/>
      <c r="D1094" s="100"/>
      <c r="F1094" s="92"/>
      <c r="H1094" s="101"/>
    </row>
    <row r="1095" spans="2:8">
      <c r="B1095" s="100"/>
      <c r="C1095" s="100"/>
      <c r="D1095" s="100"/>
      <c r="F1095" s="92"/>
      <c r="H1095" s="101"/>
    </row>
    <row r="1096" spans="2:8">
      <c r="B1096" s="100"/>
      <c r="C1096" s="100"/>
      <c r="D1096" s="100"/>
      <c r="F1096" s="92"/>
      <c r="H1096" s="101"/>
    </row>
    <row r="1097" spans="2:8">
      <c r="B1097" s="100"/>
      <c r="C1097" s="100"/>
      <c r="D1097" s="100"/>
      <c r="F1097" s="92"/>
      <c r="H1097" s="101"/>
    </row>
    <row r="1098" spans="2:8">
      <c r="B1098" s="100"/>
      <c r="C1098" s="100"/>
      <c r="D1098" s="100"/>
      <c r="F1098" s="92"/>
      <c r="H1098" s="101"/>
    </row>
    <row r="1099" spans="2:8">
      <c r="B1099" s="100"/>
      <c r="C1099" s="100"/>
      <c r="D1099" s="100"/>
      <c r="F1099" s="92"/>
      <c r="H1099" s="101"/>
    </row>
    <row r="1100" spans="2:8">
      <c r="B1100" s="100"/>
      <c r="C1100" s="100"/>
      <c r="D1100" s="100"/>
      <c r="F1100" s="92"/>
      <c r="H1100" s="101"/>
    </row>
    <row r="1101" spans="2:8">
      <c r="B1101" s="100"/>
      <c r="C1101" s="100"/>
      <c r="D1101" s="100"/>
      <c r="F1101" s="92"/>
      <c r="H1101" s="101"/>
    </row>
    <row r="1102" spans="2:8">
      <c r="B1102" s="100"/>
      <c r="C1102" s="100"/>
      <c r="D1102" s="100"/>
      <c r="F1102" s="92"/>
      <c r="H1102" s="101"/>
    </row>
    <row r="1103" spans="2:8">
      <c r="B1103" s="100"/>
      <c r="C1103" s="100"/>
      <c r="D1103" s="100"/>
      <c r="F1103" s="92"/>
      <c r="H1103" s="101"/>
    </row>
    <row r="1104" spans="2:8">
      <c r="B1104" s="100"/>
      <c r="C1104" s="100"/>
      <c r="D1104" s="100"/>
      <c r="F1104" s="92"/>
      <c r="H1104" s="101"/>
    </row>
    <row r="1105" spans="2:8">
      <c r="B1105" s="100"/>
      <c r="C1105" s="100"/>
      <c r="D1105" s="100"/>
      <c r="F1105" s="92"/>
      <c r="H1105" s="101"/>
    </row>
    <row r="1106" spans="2:8">
      <c r="B1106" s="100"/>
      <c r="C1106" s="100"/>
      <c r="D1106" s="100"/>
      <c r="F1106" s="92"/>
      <c r="H1106" s="101"/>
    </row>
    <row r="1107" spans="2:8">
      <c r="B1107" s="100"/>
      <c r="C1107" s="100"/>
      <c r="D1107" s="100"/>
      <c r="F1107" s="92"/>
      <c r="H1107" s="101"/>
    </row>
    <row r="1108" spans="2:8">
      <c r="B1108" s="100"/>
      <c r="C1108" s="100"/>
      <c r="D1108" s="100"/>
      <c r="F1108" s="92"/>
      <c r="H1108" s="101"/>
    </row>
    <row r="1109" spans="2:8">
      <c r="B1109" s="100"/>
      <c r="C1109" s="100"/>
      <c r="D1109" s="100"/>
      <c r="F1109" s="92"/>
      <c r="H1109" s="101"/>
    </row>
    <row r="1110" spans="2:8">
      <c r="B1110" s="100"/>
      <c r="C1110" s="100"/>
      <c r="D1110" s="100"/>
      <c r="F1110" s="92"/>
      <c r="H1110" s="101"/>
    </row>
    <row r="1111" spans="2:8">
      <c r="B1111" s="100"/>
      <c r="C1111" s="100"/>
      <c r="D1111" s="100"/>
      <c r="F1111" s="92"/>
      <c r="H1111" s="101"/>
    </row>
    <row r="1112" spans="2:8">
      <c r="B1112" s="100"/>
      <c r="C1112" s="100"/>
      <c r="D1112" s="100"/>
      <c r="F1112" s="92"/>
      <c r="H1112" s="101"/>
    </row>
    <row r="1113" spans="2:8">
      <c r="B1113" s="100"/>
      <c r="C1113" s="100"/>
      <c r="D1113" s="100"/>
      <c r="F1113" s="92"/>
      <c r="H1113" s="101"/>
    </row>
    <row r="1114" spans="2:8">
      <c r="B1114" s="100"/>
      <c r="C1114" s="100"/>
      <c r="D1114" s="100"/>
      <c r="F1114" s="92"/>
      <c r="H1114" s="101"/>
    </row>
    <row r="1115" spans="2:8">
      <c r="B1115" s="100"/>
      <c r="C1115" s="100"/>
      <c r="D1115" s="100"/>
      <c r="F1115" s="92"/>
      <c r="H1115" s="101"/>
    </row>
    <row r="1116" spans="2:8">
      <c r="B1116" s="100"/>
      <c r="C1116" s="100"/>
      <c r="D1116" s="100"/>
      <c r="F1116" s="92"/>
      <c r="H1116" s="101"/>
    </row>
    <row r="1117" spans="2:8">
      <c r="B1117" s="100"/>
      <c r="C1117" s="100"/>
      <c r="D1117" s="100"/>
      <c r="F1117" s="92"/>
      <c r="H1117" s="101"/>
    </row>
    <row r="1118" spans="2:8">
      <c r="B1118" s="100"/>
      <c r="C1118" s="100"/>
      <c r="D1118" s="100"/>
      <c r="F1118" s="92"/>
      <c r="H1118" s="101"/>
    </row>
    <row r="1119" spans="2:8">
      <c r="B1119" s="100"/>
      <c r="C1119" s="100"/>
      <c r="D1119" s="100"/>
      <c r="F1119" s="92"/>
      <c r="H1119" s="101"/>
    </row>
    <row r="1120" spans="2:8">
      <c r="B1120" s="100"/>
      <c r="C1120" s="100"/>
      <c r="D1120" s="100"/>
      <c r="F1120" s="92"/>
      <c r="H1120" s="101"/>
    </row>
    <row r="1121" spans="2:8">
      <c r="B1121" s="100"/>
      <c r="C1121" s="100"/>
      <c r="D1121" s="100"/>
      <c r="F1121" s="92"/>
      <c r="H1121" s="101"/>
    </row>
    <row r="1122" spans="2:8">
      <c r="B1122" s="100"/>
      <c r="C1122" s="100"/>
      <c r="D1122" s="100"/>
      <c r="F1122" s="92"/>
      <c r="H1122" s="101"/>
    </row>
    <row r="1123" spans="2:8">
      <c r="B1123" s="100"/>
      <c r="C1123" s="100"/>
      <c r="D1123" s="100"/>
      <c r="F1123" s="92"/>
      <c r="H1123" s="101"/>
    </row>
    <row r="1124" spans="2:8">
      <c r="B1124" s="100"/>
      <c r="C1124" s="100"/>
      <c r="D1124" s="100"/>
      <c r="F1124" s="92"/>
      <c r="H1124" s="101"/>
    </row>
    <row r="1125" spans="2:8">
      <c r="B1125" s="100"/>
      <c r="C1125" s="100"/>
      <c r="D1125" s="100"/>
      <c r="F1125" s="92"/>
      <c r="H1125" s="101"/>
    </row>
    <row r="1126" spans="2:8">
      <c r="B1126" s="100"/>
      <c r="C1126" s="100"/>
      <c r="D1126" s="100"/>
      <c r="F1126" s="92"/>
      <c r="H1126" s="101"/>
    </row>
    <row r="1127" spans="2:8">
      <c r="B1127" s="100"/>
      <c r="C1127" s="100"/>
      <c r="D1127" s="100"/>
      <c r="F1127" s="92"/>
      <c r="H1127" s="101"/>
    </row>
    <row r="1128" spans="2:8">
      <c r="B1128" s="100"/>
      <c r="C1128" s="100"/>
      <c r="D1128" s="100"/>
      <c r="F1128" s="92"/>
      <c r="H1128" s="101"/>
    </row>
    <row r="1129" spans="2:8">
      <c r="B1129" s="100"/>
      <c r="C1129" s="100"/>
      <c r="D1129" s="100"/>
      <c r="F1129" s="92"/>
      <c r="H1129" s="101"/>
    </row>
    <row r="1130" spans="2:8">
      <c r="B1130" s="100"/>
      <c r="C1130" s="100"/>
      <c r="D1130" s="100"/>
      <c r="F1130" s="92"/>
      <c r="H1130" s="101"/>
    </row>
    <row r="1131" spans="2:8">
      <c r="B1131" s="100"/>
      <c r="C1131" s="100"/>
      <c r="D1131" s="100"/>
      <c r="F1131" s="92"/>
      <c r="H1131" s="101"/>
    </row>
    <row r="1132" spans="2:8">
      <c r="B1132" s="100"/>
      <c r="C1132" s="100"/>
      <c r="D1132" s="100"/>
      <c r="F1132" s="92"/>
      <c r="H1132" s="101"/>
    </row>
    <row r="1133" spans="2:8">
      <c r="B1133" s="100"/>
      <c r="C1133" s="100"/>
      <c r="D1133" s="100"/>
      <c r="F1133" s="92"/>
      <c r="H1133" s="101"/>
    </row>
    <row r="1134" spans="2:8">
      <c r="B1134" s="100"/>
      <c r="C1134" s="100"/>
      <c r="D1134" s="100"/>
      <c r="F1134" s="92"/>
      <c r="H1134" s="101"/>
    </row>
    <row r="1135" spans="2:8">
      <c r="B1135" s="100"/>
      <c r="C1135" s="100"/>
      <c r="D1135" s="100"/>
      <c r="F1135" s="92"/>
      <c r="H1135" s="101"/>
    </row>
    <row r="1136" spans="2:8">
      <c r="B1136" s="100"/>
      <c r="C1136" s="100"/>
      <c r="D1136" s="100"/>
      <c r="F1136" s="92"/>
      <c r="H1136" s="101"/>
    </row>
    <row r="1137" spans="2:8">
      <c r="B1137" s="100"/>
      <c r="C1137" s="100"/>
      <c r="D1137" s="100"/>
      <c r="F1137" s="92"/>
      <c r="H1137" s="101"/>
    </row>
    <row r="1138" spans="2:8">
      <c r="B1138" s="100"/>
      <c r="C1138" s="100"/>
      <c r="D1138" s="100"/>
      <c r="F1138" s="92"/>
      <c r="H1138" s="101"/>
    </row>
    <row r="1139" spans="2:8">
      <c r="B1139" s="100"/>
      <c r="C1139" s="100"/>
      <c r="D1139" s="100"/>
      <c r="F1139" s="92"/>
      <c r="H1139" s="101"/>
    </row>
    <row r="1140" spans="2:8">
      <c r="B1140" s="100"/>
      <c r="C1140" s="100"/>
      <c r="D1140" s="100"/>
      <c r="F1140" s="92"/>
      <c r="H1140" s="101"/>
    </row>
    <row r="1141" spans="2:8">
      <c r="B1141" s="100"/>
      <c r="C1141" s="100"/>
      <c r="D1141" s="100"/>
      <c r="F1141" s="92"/>
      <c r="H1141" s="101"/>
    </row>
    <row r="1142" spans="2:8">
      <c r="B1142" s="100"/>
      <c r="C1142" s="100"/>
      <c r="D1142" s="100"/>
      <c r="F1142" s="92"/>
      <c r="H1142" s="101"/>
    </row>
    <row r="1143" spans="2:8">
      <c r="B1143" s="100"/>
      <c r="C1143" s="100"/>
      <c r="D1143" s="100"/>
      <c r="F1143" s="92"/>
      <c r="H1143" s="101"/>
    </row>
    <row r="1144" spans="2:8">
      <c r="B1144" s="100"/>
      <c r="C1144" s="100"/>
      <c r="D1144" s="100"/>
      <c r="F1144" s="92"/>
      <c r="H1144" s="101"/>
    </row>
    <row r="1145" spans="2:8">
      <c r="B1145" s="100"/>
      <c r="C1145" s="100"/>
      <c r="D1145" s="100"/>
      <c r="F1145" s="92"/>
      <c r="H1145" s="101"/>
    </row>
    <row r="1146" spans="2:8">
      <c r="B1146" s="100"/>
      <c r="C1146" s="100"/>
      <c r="D1146" s="100"/>
      <c r="F1146" s="92"/>
      <c r="H1146" s="101"/>
    </row>
    <row r="1147" spans="2:8">
      <c r="B1147" s="100"/>
      <c r="C1147" s="100"/>
      <c r="D1147" s="100"/>
      <c r="F1147" s="92"/>
      <c r="H1147" s="101"/>
    </row>
    <row r="1148" spans="2:8">
      <c r="B1148" s="100"/>
      <c r="C1148" s="100"/>
      <c r="D1148" s="100"/>
      <c r="F1148" s="92"/>
      <c r="H1148" s="101"/>
    </row>
    <row r="1149" spans="2:8">
      <c r="B1149" s="100"/>
      <c r="C1149" s="100"/>
      <c r="D1149" s="100"/>
      <c r="F1149" s="92"/>
      <c r="H1149" s="101"/>
    </row>
    <row r="1150" spans="2:8">
      <c r="B1150" s="100"/>
      <c r="C1150" s="100"/>
      <c r="D1150" s="100"/>
      <c r="F1150" s="92"/>
      <c r="H1150" s="101"/>
    </row>
    <row r="1151" spans="2:8">
      <c r="B1151" s="100"/>
      <c r="C1151" s="100"/>
      <c r="D1151" s="100"/>
      <c r="F1151" s="92"/>
      <c r="H1151" s="101"/>
    </row>
    <row r="1152" spans="2:8">
      <c r="B1152" s="100"/>
      <c r="C1152" s="100"/>
      <c r="D1152" s="100"/>
      <c r="F1152" s="92"/>
      <c r="H1152" s="101"/>
    </row>
    <row r="1153" spans="2:8">
      <c r="B1153" s="100"/>
      <c r="C1153" s="100"/>
      <c r="D1153" s="100"/>
      <c r="F1153" s="92"/>
      <c r="H1153" s="101"/>
    </row>
    <row r="1154" spans="2:8">
      <c r="B1154" s="100"/>
      <c r="C1154" s="100"/>
      <c r="D1154" s="100"/>
      <c r="F1154" s="92"/>
      <c r="H1154" s="101"/>
    </row>
    <row r="1155" spans="2:8">
      <c r="B1155" s="100"/>
      <c r="C1155" s="100"/>
      <c r="D1155" s="100"/>
      <c r="F1155" s="92"/>
      <c r="H1155" s="101"/>
    </row>
    <row r="1156" spans="2:8">
      <c r="B1156" s="100"/>
      <c r="C1156" s="100"/>
      <c r="D1156" s="100"/>
      <c r="F1156" s="92"/>
      <c r="H1156" s="101"/>
    </row>
    <row r="1157" spans="2:8">
      <c r="B1157" s="100"/>
      <c r="C1157" s="100"/>
      <c r="D1157" s="100"/>
      <c r="F1157" s="92"/>
      <c r="H1157" s="101"/>
    </row>
    <row r="1158" spans="2:8">
      <c r="B1158" s="100"/>
      <c r="C1158" s="100"/>
      <c r="D1158" s="100"/>
      <c r="F1158" s="92"/>
      <c r="H1158" s="101"/>
    </row>
    <row r="1159" spans="2:8">
      <c r="B1159" s="100"/>
      <c r="C1159" s="100"/>
      <c r="D1159" s="100"/>
      <c r="F1159" s="92"/>
      <c r="H1159" s="101"/>
    </row>
    <row r="1160" spans="2:8">
      <c r="B1160" s="100"/>
      <c r="C1160" s="100"/>
      <c r="D1160" s="100"/>
      <c r="F1160" s="92"/>
      <c r="H1160" s="101"/>
    </row>
    <row r="1161" spans="2:8">
      <c r="B1161" s="100"/>
      <c r="C1161" s="100"/>
      <c r="D1161" s="100"/>
      <c r="F1161" s="92"/>
      <c r="H1161" s="101"/>
    </row>
    <row r="1162" spans="2:8">
      <c r="B1162" s="100"/>
      <c r="C1162" s="100"/>
      <c r="D1162" s="100"/>
      <c r="F1162" s="92"/>
      <c r="H1162" s="101"/>
    </row>
    <row r="1163" spans="2:8">
      <c r="B1163" s="100"/>
      <c r="C1163" s="100"/>
      <c r="D1163" s="100"/>
      <c r="F1163" s="92"/>
      <c r="H1163" s="101"/>
    </row>
    <row r="1164" spans="2:8">
      <c r="B1164" s="100"/>
      <c r="C1164" s="100"/>
      <c r="D1164" s="100"/>
      <c r="F1164" s="92"/>
      <c r="H1164" s="101"/>
    </row>
    <row r="1165" spans="2:8">
      <c r="B1165" s="100"/>
      <c r="C1165" s="100"/>
      <c r="D1165" s="100"/>
      <c r="F1165" s="92"/>
      <c r="H1165" s="101"/>
    </row>
    <row r="1166" spans="2:8">
      <c r="B1166" s="100"/>
      <c r="C1166" s="100"/>
      <c r="D1166" s="100"/>
      <c r="F1166" s="92"/>
      <c r="H1166" s="101"/>
    </row>
    <row r="1167" spans="2:8">
      <c r="B1167" s="100"/>
      <c r="C1167" s="100"/>
      <c r="D1167" s="100"/>
      <c r="F1167" s="92"/>
      <c r="H1167" s="101"/>
    </row>
    <row r="1168" spans="2:8">
      <c r="B1168" s="100"/>
      <c r="C1168" s="100"/>
      <c r="D1168" s="100"/>
      <c r="F1168" s="92"/>
      <c r="H1168" s="101"/>
    </row>
    <row r="1169" spans="2:8">
      <c r="B1169" s="100"/>
      <c r="C1169" s="100"/>
      <c r="D1169" s="100"/>
      <c r="F1169" s="92"/>
      <c r="H1169" s="101"/>
    </row>
    <row r="1170" spans="2:8">
      <c r="B1170" s="100"/>
      <c r="C1170" s="100"/>
      <c r="D1170" s="100"/>
      <c r="F1170" s="92"/>
      <c r="H1170" s="101"/>
    </row>
    <row r="1171" spans="2:8">
      <c r="B1171" s="100"/>
      <c r="C1171" s="100"/>
      <c r="D1171" s="100"/>
      <c r="F1171" s="92"/>
      <c r="H1171" s="101"/>
    </row>
    <row r="1172" spans="2:8">
      <c r="B1172" s="100"/>
      <c r="C1172" s="100"/>
      <c r="D1172" s="100"/>
      <c r="F1172" s="92"/>
      <c r="H1172" s="101"/>
    </row>
    <row r="1173" spans="2:8">
      <c r="B1173" s="100"/>
      <c r="C1173" s="100"/>
      <c r="D1173" s="100"/>
      <c r="F1173" s="92"/>
      <c r="H1173" s="101"/>
    </row>
    <row r="1174" spans="2:8">
      <c r="B1174" s="100"/>
      <c r="C1174" s="100"/>
      <c r="D1174" s="100"/>
      <c r="F1174" s="92"/>
      <c r="H1174" s="101"/>
    </row>
    <row r="1175" spans="2:8">
      <c r="B1175" s="100"/>
      <c r="C1175" s="100"/>
      <c r="D1175" s="100"/>
      <c r="F1175" s="92"/>
      <c r="H1175" s="101"/>
    </row>
    <row r="1176" spans="2:8">
      <c r="B1176" s="100"/>
      <c r="C1176" s="100"/>
      <c r="D1176" s="100"/>
      <c r="F1176" s="92"/>
      <c r="H1176" s="101"/>
    </row>
    <row r="1177" spans="2:8">
      <c r="B1177" s="100"/>
      <c r="C1177" s="100"/>
      <c r="D1177" s="100"/>
      <c r="F1177" s="92"/>
      <c r="H1177" s="101"/>
    </row>
    <row r="1178" spans="2:8">
      <c r="B1178" s="100"/>
      <c r="C1178" s="100"/>
      <c r="D1178" s="100"/>
      <c r="F1178" s="92"/>
      <c r="H1178" s="101"/>
    </row>
    <row r="1179" spans="2:8">
      <c r="B1179" s="100"/>
      <c r="C1179" s="100"/>
      <c r="D1179" s="100"/>
      <c r="F1179" s="92"/>
      <c r="H1179" s="101"/>
    </row>
    <row r="1180" spans="2:8">
      <c r="B1180" s="100"/>
      <c r="C1180" s="100"/>
      <c r="D1180" s="100"/>
      <c r="F1180" s="92"/>
      <c r="H1180" s="101"/>
    </row>
    <row r="1181" spans="2:8">
      <c r="B1181" s="100"/>
      <c r="C1181" s="100"/>
      <c r="D1181" s="100"/>
      <c r="F1181" s="92"/>
      <c r="H1181" s="101"/>
    </row>
    <row r="1182" spans="2:8">
      <c r="B1182" s="100"/>
      <c r="C1182" s="100"/>
      <c r="D1182" s="100"/>
      <c r="F1182" s="92"/>
      <c r="H1182" s="101"/>
    </row>
    <row r="1183" spans="2:8">
      <c r="B1183" s="100"/>
      <c r="C1183" s="100"/>
      <c r="D1183" s="100"/>
      <c r="F1183" s="92"/>
      <c r="H1183" s="101"/>
    </row>
    <row r="1184" spans="2:8">
      <c r="B1184" s="100"/>
      <c r="C1184" s="100"/>
      <c r="D1184" s="100"/>
      <c r="F1184" s="92"/>
      <c r="H1184" s="101"/>
    </row>
    <row r="1185" spans="2:8">
      <c r="B1185" s="100"/>
      <c r="C1185" s="100"/>
      <c r="D1185" s="100"/>
      <c r="F1185" s="92"/>
      <c r="H1185" s="101"/>
    </row>
    <row r="1186" spans="2:8">
      <c r="B1186" s="100"/>
      <c r="C1186" s="100"/>
      <c r="D1186" s="100"/>
      <c r="F1186" s="92"/>
      <c r="H1186" s="101"/>
    </row>
    <row r="1187" spans="2:8">
      <c r="B1187" s="100"/>
      <c r="C1187" s="100"/>
      <c r="D1187" s="100"/>
      <c r="F1187" s="92"/>
      <c r="H1187" s="101"/>
    </row>
    <row r="1188" spans="2:8">
      <c r="B1188" s="100"/>
      <c r="C1188" s="100"/>
      <c r="D1188" s="100"/>
      <c r="F1188" s="92"/>
      <c r="H1188" s="101"/>
    </row>
    <row r="1189" spans="2:8">
      <c r="B1189" s="100"/>
      <c r="C1189" s="100"/>
      <c r="D1189" s="100"/>
      <c r="F1189" s="92"/>
      <c r="H1189" s="101"/>
    </row>
    <row r="1190" spans="2:8">
      <c r="B1190" s="100"/>
      <c r="C1190" s="100"/>
      <c r="D1190" s="100"/>
      <c r="F1190" s="92"/>
      <c r="H1190" s="101"/>
    </row>
    <row r="1191" spans="2:8">
      <c r="B1191" s="100"/>
      <c r="C1191" s="100"/>
      <c r="D1191" s="100"/>
      <c r="F1191" s="92"/>
      <c r="H1191" s="101"/>
    </row>
    <row r="1192" spans="2:8">
      <c r="B1192" s="100"/>
      <c r="C1192" s="100"/>
      <c r="D1192" s="100"/>
      <c r="F1192" s="92"/>
      <c r="H1192" s="101"/>
    </row>
    <row r="1193" spans="2:8">
      <c r="B1193" s="100"/>
      <c r="C1193" s="100"/>
      <c r="D1193" s="100"/>
      <c r="F1193" s="92"/>
      <c r="H1193" s="101"/>
    </row>
    <row r="1194" spans="2:8">
      <c r="B1194" s="100"/>
      <c r="C1194" s="100"/>
      <c r="D1194" s="100"/>
      <c r="F1194" s="92"/>
      <c r="H1194" s="101"/>
    </row>
    <row r="1195" spans="2:8">
      <c r="B1195" s="100"/>
      <c r="C1195" s="100"/>
      <c r="D1195" s="100"/>
      <c r="F1195" s="92"/>
      <c r="H1195" s="101"/>
    </row>
    <row r="1196" spans="2:8">
      <c r="B1196" s="100"/>
      <c r="C1196" s="100"/>
      <c r="D1196" s="100"/>
      <c r="F1196" s="92"/>
      <c r="H1196" s="101"/>
    </row>
    <row r="1197" spans="2:8">
      <c r="B1197" s="100"/>
      <c r="C1197" s="100"/>
      <c r="D1197" s="100"/>
      <c r="F1197" s="92"/>
      <c r="H1197" s="101"/>
    </row>
    <row r="1198" spans="2:8">
      <c r="B1198" s="100"/>
      <c r="C1198" s="100"/>
      <c r="D1198" s="100"/>
      <c r="F1198" s="92"/>
      <c r="H1198" s="101"/>
    </row>
    <row r="1199" spans="2:8">
      <c r="B1199" s="100"/>
      <c r="C1199" s="100"/>
      <c r="D1199" s="100"/>
      <c r="F1199" s="92"/>
      <c r="H1199" s="101"/>
    </row>
    <row r="1200" spans="2:8">
      <c r="B1200" s="100"/>
      <c r="C1200" s="100"/>
      <c r="D1200" s="100"/>
      <c r="F1200" s="92"/>
      <c r="H1200" s="101"/>
    </row>
    <row r="1201" spans="2:8">
      <c r="B1201" s="100"/>
      <c r="C1201" s="100"/>
      <c r="D1201" s="100"/>
      <c r="F1201" s="92"/>
      <c r="H1201" s="101"/>
    </row>
    <row r="1202" spans="2:8">
      <c r="B1202" s="100"/>
      <c r="C1202" s="100"/>
      <c r="D1202" s="100"/>
      <c r="F1202" s="92"/>
      <c r="H1202" s="101"/>
    </row>
    <row r="1203" spans="2:8">
      <c r="B1203" s="100"/>
      <c r="C1203" s="100"/>
      <c r="D1203" s="100"/>
      <c r="F1203" s="92"/>
      <c r="H1203" s="101"/>
    </row>
    <row r="1204" spans="2:8">
      <c r="B1204" s="100"/>
      <c r="C1204" s="100"/>
      <c r="D1204" s="100"/>
      <c r="F1204" s="92"/>
      <c r="H1204" s="101"/>
    </row>
    <row r="1205" spans="2:8">
      <c r="B1205" s="100"/>
      <c r="C1205" s="100"/>
      <c r="D1205" s="100"/>
      <c r="F1205" s="92"/>
      <c r="H1205" s="101"/>
    </row>
    <row r="1206" spans="2:8">
      <c r="B1206" s="100"/>
      <c r="C1206" s="100"/>
      <c r="D1206" s="100"/>
      <c r="F1206" s="92"/>
      <c r="H1206" s="101"/>
    </row>
    <row r="1207" spans="2:8">
      <c r="B1207" s="100"/>
      <c r="C1207" s="100"/>
      <c r="D1207" s="100"/>
      <c r="F1207" s="92"/>
      <c r="H1207" s="101"/>
    </row>
    <row r="1208" spans="2:8">
      <c r="B1208" s="100"/>
      <c r="C1208" s="100"/>
      <c r="D1208" s="100"/>
      <c r="F1208" s="92"/>
      <c r="H1208" s="101"/>
    </row>
    <row r="1209" spans="2:8">
      <c r="B1209" s="100"/>
      <c r="C1209" s="100"/>
      <c r="D1209" s="100"/>
      <c r="F1209" s="92"/>
      <c r="H1209" s="101"/>
    </row>
    <row r="1210" spans="2:8">
      <c r="B1210" s="100"/>
      <c r="C1210" s="100"/>
      <c r="D1210" s="100"/>
      <c r="F1210" s="92"/>
      <c r="H1210" s="101"/>
    </row>
    <row r="1211" spans="2:8">
      <c r="B1211" s="100"/>
      <c r="C1211" s="100"/>
      <c r="D1211" s="100"/>
      <c r="F1211" s="92"/>
      <c r="H1211" s="101"/>
    </row>
    <row r="1212" spans="2:8">
      <c r="B1212" s="100"/>
      <c r="C1212" s="100"/>
      <c r="D1212" s="100"/>
      <c r="F1212" s="92"/>
      <c r="H1212" s="101"/>
    </row>
    <row r="1213" spans="2:8">
      <c r="B1213" s="100"/>
      <c r="C1213" s="100"/>
      <c r="D1213" s="100"/>
      <c r="F1213" s="92"/>
      <c r="H1213" s="101"/>
    </row>
    <row r="1214" spans="2:8">
      <c r="B1214" s="100"/>
      <c r="C1214" s="100"/>
      <c r="D1214" s="100"/>
      <c r="F1214" s="92"/>
      <c r="H1214" s="101"/>
    </row>
    <row r="1215" spans="2:8">
      <c r="B1215" s="100"/>
      <c r="C1215" s="100"/>
      <c r="D1215" s="100"/>
      <c r="F1215" s="92"/>
      <c r="H1215" s="101"/>
    </row>
    <row r="1216" spans="2:8">
      <c r="B1216" s="100"/>
      <c r="C1216" s="100"/>
      <c r="D1216" s="100"/>
      <c r="F1216" s="92"/>
      <c r="H1216" s="101"/>
    </row>
    <row r="1217" spans="2:8">
      <c r="B1217" s="100"/>
      <c r="C1217" s="100"/>
      <c r="D1217" s="100"/>
      <c r="F1217" s="92"/>
      <c r="H1217" s="101"/>
    </row>
    <row r="1218" spans="2:8">
      <c r="B1218" s="100"/>
      <c r="C1218" s="100"/>
      <c r="D1218" s="100"/>
      <c r="F1218" s="92"/>
      <c r="H1218" s="101"/>
    </row>
    <row r="1219" spans="2:8">
      <c r="B1219" s="100"/>
      <c r="C1219" s="100"/>
      <c r="D1219" s="100"/>
      <c r="F1219" s="92"/>
      <c r="H1219" s="101"/>
    </row>
    <row r="1220" spans="2:8">
      <c r="B1220" s="100"/>
      <c r="C1220" s="100"/>
      <c r="D1220" s="100"/>
      <c r="F1220" s="92"/>
      <c r="H1220" s="101"/>
    </row>
    <row r="1221" spans="2:8">
      <c r="B1221" s="100"/>
      <c r="C1221" s="100"/>
      <c r="D1221" s="100"/>
      <c r="F1221" s="92"/>
      <c r="H1221" s="101"/>
    </row>
    <row r="1222" spans="2:8">
      <c r="B1222" s="100"/>
      <c r="C1222" s="100"/>
      <c r="D1222" s="100"/>
      <c r="F1222" s="92"/>
      <c r="H1222" s="101"/>
    </row>
    <row r="1223" spans="2:8">
      <c r="B1223" s="100"/>
      <c r="C1223" s="100"/>
      <c r="D1223" s="100"/>
      <c r="F1223" s="92"/>
      <c r="H1223" s="101"/>
    </row>
    <row r="1224" spans="2:8">
      <c r="B1224" s="100"/>
      <c r="C1224" s="100"/>
      <c r="D1224" s="100"/>
      <c r="F1224" s="92"/>
      <c r="H1224" s="101"/>
    </row>
    <row r="1225" spans="2:8">
      <c r="B1225" s="100"/>
      <c r="C1225" s="100"/>
      <c r="D1225" s="100"/>
      <c r="F1225" s="92"/>
      <c r="H1225" s="101"/>
    </row>
    <row r="1226" spans="2:8">
      <c r="B1226" s="100"/>
      <c r="C1226" s="100"/>
      <c r="D1226" s="100"/>
      <c r="F1226" s="92"/>
      <c r="H1226" s="101"/>
    </row>
    <row r="1227" spans="2:8">
      <c r="B1227" s="100"/>
      <c r="C1227" s="100"/>
      <c r="D1227" s="100"/>
      <c r="F1227" s="92"/>
      <c r="H1227" s="101"/>
    </row>
    <row r="1228" spans="2:8">
      <c r="B1228" s="100"/>
      <c r="C1228" s="100"/>
      <c r="D1228" s="100"/>
      <c r="F1228" s="92"/>
      <c r="H1228" s="101"/>
    </row>
    <row r="1229" spans="2:8">
      <c r="B1229" s="100"/>
      <c r="C1229" s="100"/>
      <c r="D1229" s="100"/>
      <c r="F1229" s="92"/>
      <c r="H1229" s="101"/>
    </row>
    <row r="1230" spans="2:8">
      <c r="B1230" s="100"/>
      <c r="C1230" s="100"/>
      <c r="D1230" s="100"/>
      <c r="F1230" s="92"/>
      <c r="H1230" s="101"/>
    </row>
    <row r="1231" spans="2:8">
      <c r="B1231" s="100"/>
      <c r="C1231" s="100"/>
      <c r="D1231" s="100"/>
      <c r="F1231" s="92"/>
      <c r="H1231" s="101"/>
    </row>
    <row r="1232" spans="2:8">
      <c r="B1232" s="100"/>
      <c r="C1232" s="100"/>
      <c r="D1232" s="100"/>
      <c r="F1232" s="92"/>
      <c r="H1232" s="101"/>
    </row>
    <row r="1233" spans="2:8">
      <c r="B1233" s="100"/>
      <c r="C1233" s="100"/>
      <c r="D1233" s="100"/>
      <c r="F1233" s="92"/>
      <c r="H1233" s="101"/>
    </row>
    <row r="1234" spans="2:8">
      <c r="B1234" s="100"/>
      <c r="C1234" s="100"/>
      <c r="D1234" s="100"/>
      <c r="F1234" s="92"/>
      <c r="H1234" s="101"/>
    </row>
    <row r="1235" spans="2:8">
      <c r="B1235" s="100"/>
      <c r="C1235" s="100"/>
      <c r="D1235" s="100"/>
      <c r="F1235" s="92"/>
      <c r="H1235" s="101"/>
    </row>
    <row r="1236" spans="2:8">
      <c r="B1236" s="100"/>
      <c r="C1236" s="100"/>
      <c r="D1236" s="100"/>
      <c r="F1236" s="92"/>
      <c r="H1236" s="101"/>
    </row>
    <row r="1237" spans="2:8">
      <c r="B1237" s="100"/>
      <c r="C1237" s="100"/>
      <c r="D1237" s="100"/>
      <c r="F1237" s="92"/>
      <c r="H1237" s="101"/>
    </row>
    <row r="1238" spans="2:8">
      <c r="B1238" s="100"/>
      <c r="C1238" s="100"/>
      <c r="D1238" s="100"/>
      <c r="F1238" s="92"/>
      <c r="H1238" s="101"/>
    </row>
    <row r="1239" spans="2:8">
      <c r="B1239" s="100"/>
      <c r="C1239" s="100"/>
      <c r="D1239" s="100"/>
      <c r="F1239" s="92"/>
      <c r="H1239" s="101"/>
    </row>
    <row r="1240" spans="2:8">
      <c r="B1240" s="100"/>
      <c r="C1240" s="100"/>
      <c r="D1240" s="100"/>
      <c r="F1240" s="92"/>
      <c r="H1240" s="101"/>
    </row>
    <row r="1241" spans="2:8">
      <c r="B1241" s="100"/>
      <c r="C1241" s="100"/>
      <c r="D1241" s="100"/>
      <c r="F1241" s="92"/>
      <c r="H1241" s="101"/>
    </row>
    <row r="1242" spans="2:8">
      <c r="B1242" s="100"/>
      <c r="C1242" s="100"/>
      <c r="D1242" s="100"/>
      <c r="F1242" s="92"/>
      <c r="H1242" s="101"/>
    </row>
    <row r="1243" spans="2:8">
      <c r="B1243" s="100"/>
      <c r="C1243" s="100"/>
      <c r="D1243" s="100"/>
      <c r="F1243" s="92"/>
      <c r="H1243" s="101"/>
    </row>
    <row r="1244" spans="2:8">
      <c r="B1244" s="100"/>
      <c r="C1244" s="100"/>
      <c r="D1244" s="100"/>
      <c r="F1244" s="92"/>
      <c r="H1244" s="101"/>
    </row>
    <row r="1245" spans="2:8">
      <c r="B1245" s="100"/>
      <c r="C1245" s="100"/>
      <c r="D1245" s="100"/>
      <c r="F1245" s="92"/>
      <c r="H1245" s="101"/>
    </row>
    <row r="1246" spans="2:8">
      <c r="B1246" s="100"/>
      <c r="C1246" s="100"/>
      <c r="D1246" s="100"/>
      <c r="F1246" s="92"/>
      <c r="H1246" s="101"/>
    </row>
    <row r="1247" spans="2:8">
      <c r="B1247" s="100"/>
      <c r="C1247" s="100"/>
      <c r="D1247" s="100"/>
      <c r="F1247" s="92"/>
      <c r="H1247" s="101"/>
    </row>
    <row r="1248" spans="2:8">
      <c r="B1248" s="100"/>
      <c r="C1248" s="100"/>
      <c r="D1248" s="100"/>
      <c r="F1248" s="92"/>
      <c r="H1248" s="101"/>
    </row>
    <row r="1249" spans="2:8">
      <c r="B1249" s="100"/>
      <c r="C1249" s="100"/>
      <c r="D1249" s="100"/>
      <c r="F1249" s="92"/>
      <c r="H1249" s="101"/>
    </row>
    <row r="1250" spans="2:8">
      <c r="B1250" s="100"/>
      <c r="C1250" s="100"/>
      <c r="D1250" s="100"/>
      <c r="F1250" s="92"/>
      <c r="H1250" s="101"/>
    </row>
    <row r="1251" spans="2:8">
      <c r="B1251" s="100"/>
      <c r="C1251" s="100"/>
      <c r="D1251" s="100"/>
      <c r="F1251" s="92"/>
      <c r="H1251" s="101"/>
    </row>
    <row r="1252" spans="2:8">
      <c r="B1252" s="100"/>
      <c r="C1252" s="100"/>
      <c r="D1252" s="100"/>
      <c r="F1252" s="92"/>
      <c r="H1252" s="101"/>
    </row>
    <row r="1253" spans="2:8">
      <c r="B1253" s="100"/>
      <c r="C1253" s="100"/>
      <c r="D1253" s="100"/>
      <c r="F1253" s="92"/>
      <c r="H1253" s="101"/>
    </row>
    <row r="1254" spans="2:8">
      <c r="B1254" s="100"/>
      <c r="C1254" s="100"/>
      <c r="D1254" s="100"/>
      <c r="F1254" s="92"/>
      <c r="H1254" s="101"/>
    </row>
    <row r="1255" spans="2:8">
      <c r="B1255" s="100"/>
      <c r="C1255" s="100"/>
      <c r="D1255" s="100"/>
      <c r="F1255" s="92"/>
      <c r="H1255" s="101"/>
    </row>
    <row r="1256" spans="2:8">
      <c r="B1256" s="100"/>
      <c r="C1256" s="100"/>
      <c r="D1256" s="100"/>
      <c r="F1256" s="92"/>
      <c r="H1256" s="101"/>
    </row>
    <row r="1257" spans="2:8">
      <c r="B1257" s="100"/>
      <c r="C1257" s="100"/>
      <c r="D1257" s="100"/>
      <c r="F1257" s="92"/>
      <c r="H1257" s="101"/>
    </row>
    <row r="1258" spans="2:8">
      <c r="B1258" s="100"/>
      <c r="C1258" s="100"/>
      <c r="D1258" s="100"/>
      <c r="F1258" s="92"/>
      <c r="H1258" s="101"/>
    </row>
    <row r="1259" spans="2:8">
      <c r="B1259" s="100"/>
      <c r="C1259" s="100"/>
      <c r="D1259" s="100"/>
      <c r="F1259" s="92"/>
      <c r="H1259" s="101"/>
    </row>
    <row r="1260" spans="2:8">
      <c r="B1260" s="100"/>
      <c r="C1260" s="100"/>
      <c r="D1260" s="100"/>
      <c r="F1260" s="92"/>
      <c r="H1260" s="101"/>
    </row>
    <row r="1261" spans="2:8">
      <c r="B1261" s="100"/>
      <c r="C1261" s="100"/>
      <c r="D1261" s="100"/>
      <c r="F1261" s="92"/>
      <c r="H1261" s="101"/>
    </row>
    <row r="1262" spans="2:8">
      <c r="B1262" s="100"/>
      <c r="C1262" s="100"/>
      <c r="D1262" s="100"/>
      <c r="F1262" s="92"/>
      <c r="H1262" s="101"/>
    </row>
    <row r="1263" spans="2:8">
      <c r="B1263" s="100"/>
      <c r="C1263" s="100"/>
      <c r="D1263" s="100"/>
      <c r="F1263" s="92"/>
      <c r="H1263" s="101"/>
    </row>
    <row r="1264" spans="2:8">
      <c r="B1264" s="100"/>
      <c r="C1264" s="100"/>
      <c r="D1264" s="100"/>
      <c r="F1264" s="92"/>
      <c r="H1264" s="101"/>
    </row>
    <row r="1265" spans="2:8">
      <c r="B1265" s="100"/>
      <c r="C1265" s="100"/>
      <c r="D1265" s="100"/>
      <c r="F1265" s="92"/>
      <c r="H1265" s="101"/>
    </row>
    <row r="1266" spans="2:8">
      <c r="B1266" s="100"/>
      <c r="C1266" s="100"/>
      <c r="D1266" s="100"/>
      <c r="F1266" s="92"/>
      <c r="H1266" s="101"/>
    </row>
    <row r="1267" spans="2:8">
      <c r="B1267" s="100"/>
      <c r="C1267" s="100"/>
      <c r="D1267" s="100"/>
      <c r="F1267" s="92"/>
      <c r="H1267" s="101"/>
    </row>
    <row r="1268" spans="2:8">
      <c r="B1268" s="100"/>
      <c r="C1268" s="100"/>
      <c r="D1268" s="100"/>
      <c r="F1268" s="92"/>
      <c r="H1268" s="101"/>
    </row>
    <row r="1269" spans="2:8">
      <c r="B1269" s="100"/>
      <c r="C1269" s="100"/>
      <c r="D1269" s="100"/>
      <c r="F1269" s="92"/>
      <c r="H1269" s="101"/>
    </row>
    <row r="1270" spans="2:8">
      <c r="B1270" s="100"/>
      <c r="C1270" s="100"/>
      <c r="D1270" s="100"/>
      <c r="F1270" s="92"/>
      <c r="H1270" s="101"/>
    </row>
    <row r="1271" spans="2:8">
      <c r="B1271" s="100"/>
      <c r="C1271" s="100"/>
      <c r="D1271" s="100"/>
      <c r="F1271" s="92"/>
      <c r="H1271" s="101"/>
    </row>
    <row r="1272" spans="2:8">
      <c r="B1272" s="100"/>
      <c r="C1272" s="100"/>
      <c r="D1272" s="100"/>
      <c r="F1272" s="92"/>
      <c r="H1272" s="101"/>
    </row>
    <row r="1273" spans="2:8">
      <c r="B1273" s="100"/>
      <c r="C1273" s="100"/>
      <c r="D1273" s="100"/>
      <c r="F1273" s="92"/>
      <c r="H1273" s="101"/>
    </row>
    <row r="1274" spans="2:8">
      <c r="B1274" s="100"/>
      <c r="C1274" s="100"/>
      <c r="D1274" s="100"/>
      <c r="F1274" s="92"/>
      <c r="H1274" s="101"/>
    </row>
    <row r="1275" spans="2:8">
      <c r="B1275" s="100"/>
      <c r="C1275" s="100"/>
      <c r="D1275" s="100"/>
      <c r="F1275" s="92"/>
      <c r="H1275" s="101"/>
    </row>
    <row r="1276" spans="2:8">
      <c r="B1276" s="100"/>
      <c r="C1276" s="100"/>
      <c r="D1276" s="100"/>
      <c r="F1276" s="92"/>
      <c r="H1276" s="101"/>
    </row>
    <row r="1277" spans="2:8">
      <c r="B1277" s="100"/>
      <c r="C1277" s="100"/>
      <c r="D1277" s="100"/>
      <c r="F1277" s="92"/>
      <c r="H1277" s="101"/>
    </row>
    <row r="1278" spans="2:8">
      <c r="B1278" s="100"/>
      <c r="C1278" s="100"/>
      <c r="D1278" s="100"/>
      <c r="F1278" s="92"/>
      <c r="H1278" s="101"/>
    </row>
    <row r="1279" spans="2:8">
      <c r="B1279" s="100"/>
      <c r="C1279" s="100"/>
      <c r="D1279" s="100"/>
      <c r="F1279" s="92"/>
      <c r="H1279" s="101"/>
    </row>
    <row r="1280" spans="2:8">
      <c r="B1280" s="100"/>
      <c r="C1280" s="100"/>
      <c r="D1280" s="100"/>
      <c r="F1280" s="92"/>
      <c r="H1280" s="101"/>
    </row>
    <row r="1281" spans="2:8">
      <c r="B1281" s="100"/>
      <c r="C1281" s="100"/>
      <c r="D1281" s="100"/>
      <c r="F1281" s="92"/>
      <c r="H1281" s="101"/>
    </row>
    <row r="1282" spans="2:8">
      <c r="B1282" s="100"/>
      <c r="C1282" s="100"/>
      <c r="D1282" s="100"/>
      <c r="F1282" s="92"/>
      <c r="H1282" s="101"/>
    </row>
    <row r="1283" spans="2:8">
      <c r="B1283" s="100"/>
      <c r="C1283" s="100"/>
      <c r="D1283" s="100"/>
      <c r="F1283" s="92"/>
      <c r="H1283" s="101"/>
    </row>
    <row r="1284" spans="2:8">
      <c r="B1284" s="100"/>
      <c r="C1284" s="100"/>
      <c r="D1284" s="100"/>
      <c r="F1284" s="92"/>
      <c r="H1284" s="101"/>
    </row>
    <row r="1285" spans="2:8">
      <c r="B1285" s="100"/>
      <c r="C1285" s="100"/>
      <c r="D1285" s="100"/>
      <c r="F1285" s="92"/>
      <c r="H1285" s="101"/>
    </row>
    <row r="1286" spans="2:8">
      <c r="B1286" s="100"/>
      <c r="C1286" s="100"/>
      <c r="D1286" s="100"/>
      <c r="F1286" s="92"/>
      <c r="H1286" s="101"/>
    </row>
    <row r="1287" spans="2:8">
      <c r="B1287" s="100"/>
      <c r="C1287" s="100"/>
      <c r="D1287" s="100"/>
      <c r="F1287" s="92"/>
      <c r="H1287" s="101"/>
    </row>
    <row r="1288" spans="2:8">
      <c r="B1288" s="100"/>
      <c r="C1288" s="100"/>
      <c r="D1288" s="100"/>
      <c r="F1288" s="92"/>
      <c r="H1288" s="101"/>
    </row>
    <row r="1289" spans="2:8">
      <c r="B1289" s="100"/>
      <c r="C1289" s="100"/>
      <c r="D1289" s="100"/>
      <c r="F1289" s="92"/>
      <c r="H1289" s="101"/>
    </row>
    <row r="1290" spans="2:8">
      <c r="B1290" s="100"/>
      <c r="C1290" s="100"/>
      <c r="D1290" s="100"/>
      <c r="F1290" s="92"/>
      <c r="H1290" s="101"/>
    </row>
    <row r="1291" spans="2:8">
      <c r="B1291" s="100"/>
      <c r="C1291" s="100"/>
      <c r="D1291" s="100"/>
      <c r="F1291" s="92"/>
      <c r="H1291" s="101"/>
    </row>
    <row r="1292" spans="2:8">
      <c r="B1292" s="100"/>
      <c r="C1292" s="100"/>
      <c r="D1292" s="100"/>
      <c r="F1292" s="92"/>
      <c r="H1292" s="101"/>
    </row>
    <row r="1293" spans="2:8">
      <c r="B1293" s="100"/>
      <c r="C1293" s="100"/>
      <c r="D1293" s="100"/>
      <c r="F1293" s="92"/>
      <c r="H1293" s="101"/>
    </row>
    <row r="1294" spans="2:8">
      <c r="B1294" s="100"/>
      <c r="C1294" s="100"/>
      <c r="D1294" s="100"/>
      <c r="F1294" s="92"/>
      <c r="H1294" s="101"/>
    </row>
    <row r="1295" spans="2:8">
      <c r="B1295" s="100"/>
      <c r="C1295" s="100"/>
      <c r="D1295" s="100"/>
      <c r="F1295" s="92"/>
      <c r="H1295" s="101"/>
    </row>
    <row r="1296" spans="2:8">
      <c r="B1296" s="100"/>
      <c r="C1296" s="100"/>
      <c r="D1296" s="100"/>
      <c r="F1296" s="92"/>
      <c r="H1296" s="101"/>
    </row>
    <row r="1297" spans="2:8">
      <c r="B1297" s="100"/>
      <c r="C1297" s="100"/>
      <c r="D1297" s="100"/>
      <c r="F1297" s="92"/>
      <c r="H1297" s="101"/>
    </row>
    <row r="1298" spans="2:8">
      <c r="B1298" s="100"/>
      <c r="C1298" s="100"/>
      <c r="D1298" s="100"/>
      <c r="F1298" s="92"/>
      <c r="H1298" s="101"/>
    </row>
    <row r="1299" spans="2:8">
      <c r="B1299" s="100"/>
      <c r="C1299" s="100"/>
      <c r="D1299" s="100"/>
      <c r="F1299" s="92"/>
      <c r="H1299" s="101"/>
    </row>
    <row r="1300" spans="2:8">
      <c r="B1300" s="100"/>
      <c r="C1300" s="100"/>
      <c r="D1300" s="100"/>
      <c r="F1300" s="92"/>
      <c r="H1300" s="101"/>
    </row>
    <row r="1301" spans="2:8">
      <c r="B1301" s="100"/>
      <c r="C1301" s="100"/>
      <c r="D1301" s="100"/>
      <c r="F1301" s="92"/>
      <c r="H1301" s="101"/>
    </row>
    <row r="1302" spans="2:8">
      <c r="B1302" s="100"/>
      <c r="C1302" s="100"/>
      <c r="D1302" s="100"/>
      <c r="F1302" s="92"/>
      <c r="H1302" s="101"/>
    </row>
    <row r="1303" spans="2:8">
      <c r="B1303" s="100"/>
      <c r="C1303" s="100"/>
      <c r="D1303" s="100"/>
      <c r="F1303" s="92"/>
      <c r="H1303" s="101"/>
    </row>
    <row r="1304" spans="2:8">
      <c r="B1304" s="100"/>
      <c r="C1304" s="100"/>
      <c r="D1304" s="100"/>
      <c r="F1304" s="92"/>
      <c r="H1304" s="101"/>
    </row>
    <row r="1305" spans="2:8">
      <c r="B1305" s="100"/>
      <c r="C1305" s="100"/>
      <c r="D1305" s="100"/>
      <c r="F1305" s="92"/>
      <c r="H1305" s="101"/>
    </row>
    <row r="1306" spans="2:8">
      <c r="B1306" s="100"/>
      <c r="C1306" s="100"/>
      <c r="D1306" s="100"/>
      <c r="F1306" s="92"/>
      <c r="H1306" s="101"/>
    </row>
    <row r="1307" spans="2:8">
      <c r="B1307" s="100"/>
      <c r="C1307" s="100"/>
      <c r="D1307" s="100"/>
      <c r="F1307" s="92"/>
      <c r="H1307" s="101"/>
    </row>
    <row r="1308" spans="2:8">
      <c r="B1308" s="100"/>
      <c r="C1308" s="100"/>
      <c r="D1308" s="100"/>
      <c r="F1308" s="92"/>
      <c r="H1308" s="101"/>
    </row>
    <row r="1309" spans="2:8">
      <c r="B1309" s="100"/>
      <c r="C1309" s="100"/>
      <c r="D1309" s="100"/>
      <c r="F1309" s="92"/>
      <c r="H1309" s="101"/>
    </row>
    <row r="1310" spans="2:8">
      <c r="B1310" s="100"/>
      <c r="C1310" s="100"/>
      <c r="D1310" s="100"/>
      <c r="F1310" s="92"/>
      <c r="H1310" s="101"/>
    </row>
    <row r="1311" spans="2:8">
      <c r="B1311" s="100"/>
      <c r="C1311" s="100"/>
      <c r="D1311" s="100"/>
      <c r="F1311" s="92"/>
      <c r="H1311" s="101"/>
    </row>
    <row r="1312" spans="2:8">
      <c r="B1312" s="100"/>
      <c r="C1312" s="100"/>
      <c r="D1312" s="100"/>
      <c r="F1312" s="92"/>
      <c r="H1312" s="101"/>
    </row>
    <row r="1313" spans="2:8">
      <c r="B1313" s="100"/>
      <c r="C1313" s="100"/>
      <c r="D1313" s="100"/>
      <c r="F1313" s="92"/>
      <c r="H1313" s="101"/>
    </row>
    <row r="1314" spans="2:8">
      <c r="B1314" s="100"/>
      <c r="C1314" s="100"/>
      <c r="D1314" s="100"/>
      <c r="F1314" s="92"/>
      <c r="H1314" s="101"/>
    </row>
    <row r="1315" spans="2:8">
      <c r="B1315" s="100"/>
      <c r="C1315" s="100"/>
      <c r="D1315" s="100"/>
      <c r="F1315" s="92"/>
      <c r="H1315" s="101"/>
    </row>
    <row r="1316" spans="2:8">
      <c r="B1316" s="100"/>
      <c r="C1316" s="100"/>
      <c r="D1316" s="100"/>
      <c r="F1316" s="92"/>
      <c r="H1316" s="101"/>
    </row>
    <row r="1317" spans="2:8">
      <c r="B1317" s="100"/>
      <c r="C1317" s="100"/>
      <c r="D1317" s="100"/>
      <c r="F1317" s="92"/>
      <c r="H1317" s="101"/>
    </row>
    <row r="1318" spans="2:8">
      <c r="B1318" s="100"/>
      <c r="C1318" s="100"/>
      <c r="D1318" s="100"/>
      <c r="F1318" s="92"/>
      <c r="H1318" s="101"/>
    </row>
    <row r="1319" spans="2:8">
      <c r="B1319" s="100"/>
      <c r="C1319" s="100"/>
      <c r="D1319" s="100"/>
      <c r="F1319" s="92"/>
      <c r="H1319" s="101"/>
    </row>
    <row r="1320" spans="2:8">
      <c r="B1320" s="100"/>
      <c r="C1320" s="100"/>
      <c r="D1320" s="100"/>
      <c r="F1320" s="92"/>
      <c r="H1320" s="101"/>
    </row>
    <row r="1321" spans="2:8">
      <c r="B1321" s="100"/>
      <c r="C1321" s="100"/>
      <c r="D1321" s="100"/>
      <c r="F1321" s="92"/>
      <c r="H1321" s="101"/>
    </row>
    <row r="1322" spans="2:8">
      <c r="B1322" s="100"/>
      <c r="C1322" s="100"/>
      <c r="D1322" s="100"/>
      <c r="F1322" s="92"/>
      <c r="H1322" s="101"/>
    </row>
    <row r="1323" spans="2:8">
      <c r="B1323" s="100"/>
      <c r="C1323" s="100"/>
      <c r="D1323" s="100"/>
      <c r="F1323" s="92"/>
      <c r="H1323" s="101"/>
    </row>
    <row r="1324" spans="2:8">
      <c r="B1324" s="100"/>
      <c r="C1324" s="100"/>
      <c r="D1324" s="100"/>
      <c r="F1324" s="92"/>
      <c r="H1324" s="101"/>
    </row>
    <row r="1325" spans="2:8">
      <c r="B1325" s="100"/>
      <c r="C1325" s="100"/>
      <c r="D1325" s="100"/>
      <c r="F1325" s="92"/>
      <c r="H1325" s="101"/>
    </row>
    <row r="1326" spans="2:8">
      <c r="B1326" s="100"/>
      <c r="C1326" s="100"/>
      <c r="D1326" s="100"/>
      <c r="F1326" s="92"/>
      <c r="H1326" s="101"/>
    </row>
    <row r="1327" spans="2:8">
      <c r="B1327" s="100"/>
      <c r="C1327" s="100"/>
      <c r="D1327" s="100"/>
      <c r="F1327" s="92"/>
      <c r="H1327" s="101"/>
    </row>
    <row r="1328" spans="2:8">
      <c r="B1328" s="100"/>
      <c r="C1328" s="100"/>
      <c r="D1328" s="100"/>
      <c r="F1328" s="92"/>
      <c r="H1328" s="101"/>
    </row>
    <row r="1329" spans="2:8">
      <c r="B1329" s="100"/>
      <c r="C1329" s="100"/>
      <c r="D1329" s="100"/>
      <c r="F1329" s="92"/>
      <c r="H1329" s="101"/>
    </row>
    <row r="1330" spans="2:8">
      <c r="B1330" s="100"/>
      <c r="C1330" s="100"/>
      <c r="D1330" s="100"/>
      <c r="F1330" s="92"/>
      <c r="H1330" s="101"/>
    </row>
    <row r="1331" spans="2:8">
      <c r="B1331" s="100"/>
      <c r="C1331" s="100"/>
      <c r="D1331" s="100"/>
      <c r="F1331" s="92"/>
      <c r="H1331" s="101"/>
    </row>
    <row r="1332" spans="2:8">
      <c r="B1332" s="100"/>
      <c r="C1332" s="100"/>
      <c r="D1332" s="100"/>
      <c r="F1332" s="92"/>
      <c r="H1332" s="101"/>
    </row>
    <row r="1333" spans="2:8">
      <c r="B1333" s="100"/>
      <c r="C1333" s="100"/>
      <c r="D1333" s="100"/>
      <c r="F1333" s="92"/>
      <c r="H1333" s="101"/>
    </row>
    <row r="1334" spans="2:8">
      <c r="B1334" s="100"/>
      <c r="C1334" s="100"/>
      <c r="D1334" s="100"/>
      <c r="F1334" s="92"/>
      <c r="H1334" s="101"/>
    </row>
    <row r="1335" spans="2:8">
      <c r="B1335" s="100"/>
      <c r="C1335" s="100"/>
      <c r="D1335" s="100"/>
      <c r="F1335" s="92"/>
      <c r="H1335" s="101"/>
    </row>
    <row r="1336" spans="2:8">
      <c r="B1336" s="100"/>
      <c r="C1336" s="100"/>
      <c r="D1336" s="100"/>
      <c r="F1336" s="92"/>
      <c r="H1336" s="101"/>
    </row>
    <row r="1337" spans="2:8">
      <c r="B1337" s="100"/>
      <c r="C1337" s="100"/>
      <c r="D1337" s="100"/>
      <c r="F1337" s="92"/>
      <c r="H1337" s="101"/>
    </row>
    <row r="1338" spans="2:8">
      <c r="B1338" s="100"/>
      <c r="C1338" s="100"/>
      <c r="D1338" s="100"/>
      <c r="F1338" s="92"/>
      <c r="H1338" s="101"/>
    </row>
    <row r="1339" spans="2:8">
      <c r="B1339" s="100"/>
      <c r="C1339" s="100"/>
      <c r="D1339" s="100"/>
      <c r="F1339" s="92"/>
      <c r="H1339" s="101"/>
    </row>
    <row r="1340" spans="2:8">
      <c r="B1340" s="100"/>
      <c r="C1340" s="100"/>
      <c r="D1340" s="100"/>
      <c r="F1340" s="92"/>
      <c r="H1340" s="101"/>
    </row>
    <row r="1341" spans="2:8">
      <c r="B1341" s="100"/>
      <c r="C1341" s="100"/>
      <c r="D1341" s="100"/>
      <c r="F1341" s="92"/>
      <c r="H1341" s="101"/>
    </row>
    <row r="1342" spans="2:8">
      <c r="B1342" s="100"/>
      <c r="C1342" s="100"/>
      <c r="D1342" s="100"/>
      <c r="F1342" s="92"/>
      <c r="H1342" s="101"/>
    </row>
    <row r="1343" spans="2:8">
      <c r="B1343" s="100"/>
      <c r="C1343" s="100"/>
      <c r="D1343" s="100"/>
      <c r="F1343" s="92"/>
      <c r="H1343" s="101"/>
    </row>
    <row r="1344" spans="2:8">
      <c r="B1344" s="100"/>
      <c r="C1344" s="100"/>
      <c r="D1344" s="100"/>
      <c r="F1344" s="92"/>
      <c r="H1344" s="101"/>
    </row>
    <row r="1345" spans="2:8">
      <c r="B1345" s="100"/>
      <c r="C1345" s="100"/>
      <c r="D1345" s="100"/>
      <c r="F1345" s="92"/>
      <c r="H1345" s="101"/>
    </row>
    <row r="1346" spans="2:8">
      <c r="B1346" s="100"/>
      <c r="C1346" s="100"/>
      <c r="D1346" s="100"/>
      <c r="F1346" s="92"/>
      <c r="H1346" s="101"/>
    </row>
    <row r="1347" spans="2:8">
      <c r="B1347" s="100"/>
      <c r="C1347" s="100"/>
      <c r="D1347" s="100"/>
      <c r="F1347" s="92"/>
      <c r="H1347" s="101"/>
    </row>
    <row r="1348" spans="2:8">
      <c r="B1348" s="100"/>
      <c r="C1348" s="100"/>
      <c r="D1348" s="100"/>
      <c r="F1348" s="92"/>
      <c r="H1348" s="101"/>
    </row>
    <row r="1349" spans="2:8">
      <c r="B1349" s="100"/>
      <c r="C1349" s="100"/>
      <c r="D1349" s="100"/>
      <c r="F1349" s="92"/>
      <c r="H1349" s="101"/>
    </row>
    <row r="1350" spans="2:8">
      <c r="B1350" s="100"/>
      <c r="C1350" s="100"/>
      <c r="D1350" s="100"/>
      <c r="F1350" s="92"/>
      <c r="H1350" s="101"/>
    </row>
    <row r="1351" spans="2:8">
      <c r="B1351" s="100"/>
      <c r="C1351" s="100"/>
      <c r="D1351" s="100"/>
      <c r="F1351" s="92"/>
      <c r="H1351" s="101"/>
    </row>
    <row r="1352" spans="2:8">
      <c r="B1352" s="100"/>
      <c r="C1352" s="100"/>
      <c r="D1352" s="100"/>
      <c r="F1352" s="92"/>
      <c r="H1352" s="101"/>
    </row>
    <row r="1353" spans="2:8">
      <c r="B1353" s="100"/>
      <c r="C1353" s="100"/>
      <c r="D1353" s="100"/>
      <c r="F1353" s="92"/>
      <c r="H1353" s="101"/>
    </row>
    <row r="1354" spans="2:8">
      <c r="B1354" s="100"/>
      <c r="C1354" s="100"/>
      <c r="D1354" s="100"/>
      <c r="F1354" s="92"/>
      <c r="H1354" s="101"/>
    </row>
    <row r="1355" spans="2:8">
      <c r="B1355" s="100"/>
      <c r="C1355" s="100"/>
      <c r="D1355" s="100"/>
      <c r="F1355" s="92"/>
      <c r="H1355" s="101"/>
    </row>
    <row r="1356" spans="2:8">
      <c r="B1356" s="100"/>
      <c r="C1356" s="100"/>
      <c r="D1356" s="100"/>
      <c r="F1356" s="92"/>
      <c r="H1356" s="101"/>
    </row>
    <row r="1357" spans="2:8">
      <c r="B1357" s="100"/>
      <c r="C1357" s="100"/>
      <c r="D1357" s="100"/>
      <c r="F1357" s="92"/>
      <c r="H1357" s="101"/>
    </row>
    <row r="1358" spans="2:8">
      <c r="B1358" s="100"/>
      <c r="C1358" s="100"/>
      <c r="D1358" s="100"/>
      <c r="F1358" s="92"/>
      <c r="H1358" s="101"/>
    </row>
    <row r="1359" spans="2:8">
      <c r="B1359" s="100"/>
      <c r="C1359" s="100"/>
      <c r="D1359" s="100"/>
      <c r="F1359" s="92"/>
      <c r="H1359" s="101"/>
    </row>
    <row r="1360" spans="2:8">
      <c r="B1360" s="100"/>
      <c r="C1360" s="100"/>
      <c r="D1360" s="100"/>
      <c r="F1360" s="92"/>
      <c r="H1360" s="101"/>
    </row>
    <row r="1361" spans="2:8">
      <c r="B1361" s="100"/>
      <c r="C1361" s="100"/>
      <c r="D1361" s="100"/>
      <c r="F1361" s="92"/>
      <c r="H1361" s="101"/>
    </row>
    <row r="1362" spans="2:8">
      <c r="B1362" s="100"/>
      <c r="C1362" s="100"/>
      <c r="D1362" s="100"/>
      <c r="F1362" s="92"/>
      <c r="H1362" s="101"/>
    </row>
    <row r="1363" spans="2:8">
      <c r="B1363" s="100"/>
      <c r="C1363" s="100"/>
      <c r="D1363" s="100"/>
      <c r="F1363" s="92"/>
      <c r="H1363" s="101"/>
    </row>
    <row r="1364" spans="2:8">
      <c r="B1364" s="100"/>
      <c r="C1364" s="100"/>
      <c r="D1364" s="100"/>
      <c r="F1364" s="92"/>
      <c r="H1364" s="101"/>
    </row>
    <row r="1365" spans="2:8">
      <c r="B1365" s="100"/>
      <c r="C1365" s="100"/>
      <c r="D1365" s="100"/>
      <c r="F1365" s="92"/>
      <c r="H1365" s="101"/>
    </row>
    <row r="1366" spans="2:8">
      <c r="B1366" s="100"/>
      <c r="C1366" s="100"/>
      <c r="D1366" s="100"/>
      <c r="F1366" s="92"/>
      <c r="H1366" s="101"/>
    </row>
    <row r="1367" spans="2:8">
      <c r="B1367" s="100"/>
      <c r="C1367" s="100"/>
      <c r="D1367" s="100"/>
      <c r="F1367" s="92"/>
      <c r="H1367" s="101"/>
    </row>
    <row r="1368" spans="2:8">
      <c r="B1368" s="100"/>
      <c r="C1368" s="100"/>
      <c r="D1368" s="100"/>
      <c r="F1368" s="92"/>
      <c r="H1368" s="101"/>
    </row>
    <row r="1369" spans="2:8">
      <c r="B1369" s="100"/>
      <c r="C1369" s="100"/>
      <c r="D1369" s="100"/>
      <c r="F1369" s="92"/>
      <c r="H1369" s="101"/>
    </row>
    <row r="1370" spans="2:8">
      <c r="B1370" s="100"/>
      <c r="C1370" s="100"/>
      <c r="D1370" s="100"/>
      <c r="F1370" s="92"/>
      <c r="H1370" s="101"/>
    </row>
    <row r="1371" spans="2:8">
      <c r="B1371" s="100"/>
      <c r="C1371" s="100"/>
      <c r="D1371" s="100"/>
      <c r="F1371" s="92"/>
      <c r="H1371" s="101"/>
    </row>
    <row r="1372" spans="2:8">
      <c r="B1372" s="100"/>
      <c r="C1372" s="100"/>
      <c r="D1372" s="100"/>
      <c r="F1372" s="92"/>
      <c r="H1372" s="101"/>
    </row>
    <row r="1373" spans="2:8">
      <c r="B1373" s="100"/>
      <c r="C1373" s="100"/>
      <c r="D1373" s="100"/>
      <c r="F1373" s="92"/>
      <c r="H1373" s="101"/>
    </row>
    <row r="1374" spans="2:8">
      <c r="B1374" s="100"/>
      <c r="C1374" s="100"/>
      <c r="D1374" s="100"/>
      <c r="F1374" s="92"/>
      <c r="H1374" s="101"/>
    </row>
    <row r="1375" spans="2:8">
      <c r="B1375" s="100"/>
      <c r="C1375" s="100"/>
      <c r="D1375" s="100"/>
      <c r="F1375" s="92"/>
      <c r="H1375" s="101"/>
    </row>
    <row r="1376" spans="2:8">
      <c r="B1376" s="100"/>
      <c r="C1376" s="100"/>
      <c r="D1376" s="100"/>
      <c r="F1376" s="92"/>
      <c r="H1376" s="101"/>
    </row>
    <row r="1377" spans="2:8">
      <c r="B1377" s="100"/>
      <c r="C1377" s="100"/>
      <c r="D1377" s="100"/>
      <c r="F1377" s="92"/>
      <c r="H1377" s="101"/>
    </row>
    <row r="1378" spans="2:8">
      <c r="B1378" s="100"/>
      <c r="C1378" s="100"/>
      <c r="D1378" s="100"/>
      <c r="F1378" s="92"/>
      <c r="H1378" s="101"/>
    </row>
    <row r="1379" spans="2:8">
      <c r="B1379" s="100"/>
      <c r="C1379" s="100"/>
      <c r="D1379" s="100"/>
      <c r="F1379" s="92"/>
      <c r="H1379" s="101"/>
    </row>
    <row r="1380" spans="2:8">
      <c r="B1380" s="100"/>
      <c r="C1380" s="100"/>
      <c r="D1380" s="100"/>
      <c r="F1380" s="92"/>
      <c r="H1380" s="101"/>
    </row>
    <row r="1381" spans="2:8">
      <c r="B1381" s="100"/>
      <c r="C1381" s="100"/>
      <c r="D1381" s="100"/>
      <c r="F1381" s="92"/>
      <c r="H1381" s="101"/>
    </row>
    <row r="1382" spans="2:8">
      <c r="B1382" s="100"/>
      <c r="C1382" s="100"/>
      <c r="D1382" s="100"/>
      <c r="F1382" s="92"/>
      <c r="H1382" s="101"/>
    </row>
    <row r="1383" spans="2:8">
      <c r="B1383" s="100"/>
      <c r="C1383" s="100"/>
      <c r="D1383" s="100"/>
      <c r="F1383" s="92"/>
      <c r="H1383" s="101"/>
    </row>
    <row r="1384" spans="2:8">
      <c r="B1384" s="100"/>
      <c r="C1384" s="100"/>
      <c r="D1384" s="100"/>
      <c r="F1384" s="92"/>
      <c r="H1384" s="101"/>
    </row>
    <row r="1385" spans="2:8">
      <c r="B1385" s="100"/>
      <c r="C1385" s="100"/>
      <c r="D1385" s="100"/>
      <c r="F1385" s="92"/>
      <c r="H1385" s="101"/>
    </row>
    <row r="1386" spans="2:8">
      <c r="B1386" s="100"/>
      <c r="C1386" s="100"/>
      <c r="D1386" s="100"/>
      <c r="F1386" s="92"/>
      <c r="H1386" s="101"/>
    </row>
    <row r="1387" spans="2:8">
      <c r="B1387" s="100"/>
      <c r="C1387" s="100"/>
      <c r="D1387" s="100"/>
      <c r="F1387" s="92"/>
      <c r="H1387" s="101"/>
    </row>
    <row r="1388" spans="2:8">
      <c r="B1388" s="100"/>
      <c r="C1388" s="100"/>
      <c r="D1388" s="100"/>
      <c r="F1388" s="92"/>
      <c r="H1388" s="101"/>
    </row>
    <row r="1389" spans="2:8">
      <c r="B1389" s="100"/>
      <c r="C1389" s="100"/>
      <c r="D1389" s="100"/>
      <c r="F1389" s="92"/>
      <c r="H1389" s="101"/>
    </row>
    <row r="1390" spans="2:8">
      <c r="B1390" s="100"/>
      <c r="C1390" s="100"/>
      <c r="D1390" s="100"/>
      <c r="F1390" s="92"/>
      <c r="H1390" s="101"/>
    </row>
    <row r="1391" spans="2:8">
      <c r="B1391" s="100"/>
      <c r="C1391" s="100"/>
      <c r="D1391" s="100"/>
      <c r="F1391" s="92"/>
      <c r="H1391" s="101"/>
    </row>
    <row r="1392" spans="2:8">
      <c r="B1392" s="100"/>
      <c r="C1392" s="100"/>
      <c r="D1392" s="100"/>
      <c r="F1392" s="92"/>
      <c r="H1392" s="101"/>
    </row>
    <row r="1393" spans="2:8">
      <c r="B1393" s="100"/>
      <c r="C1393" s="100"/>
      <c r="D1393" s="100"/>
      <c r="F1393" s="92"/>
      <c r="H1393" s="101"/>
    </row>
    <row r="1394" spans="2:8">
      <c r="B1394" s="100"/>
      <c r="C1394" s="100"/>
      <c r="D1394" s="100"/>
      <c r="F1394" s="92"/>
      <c r="H1394" s="101"/>
    </row>
    <row r="1395" spans="2:8">
      <c r="B1395" s="100"/>
      <c r="C1395" s="100"/>
      <c r="D1395" s="100"/>
      <c r="F1395" s="92"/>
      <c r="H1395" s="101"/>
    </row>
    <row r="1396" spans="2:8">
      <c r="B1396" s="100"/>
      <c r="C1396" s="100"/>
      <c r="D1396" s="100"/>
      <c r="F1396" s="92"/>
      <c r="H1396" s="101"/>
    </row>
    <row r="1397" spans="2:8">
      <c r="B1397" s="100"/>
      <c r="C1397" s="100"/>
      <c r="D1397" s="100"/>
      <c r="F1397" s="92"/>
      <c r="H1397" s="101"/>
    </row>
    <row r="1398" spans="2:8">
      <c r="B1398" s="100"/>
      <c r="C1398" s="100"/>
      <c r="D1398" s="100"/>
      <c r="F1398" s="92"/>
      <c r="H1398" s="101"/>
    </row>
    <row r="1399" spans="2:8">
      <c r="B1399" s="100"/>
      <c r="C1399" s="100"/>
      <c r="D1399" s="100"/>
      <c r="F1399" s="92"/>
      <c r="H1399" s="101"/>
    </row>
    <row r="1400" spans="2:8">
      <c r="B1400" s="100"/>
      <c r="C1400" s="100"/>
      <c r="D1400" s="100"/>
      <c r="F1400" s="92"/>
      <c r="H1400" s="101"/>
    </row>
    <row r="1401" spans="2:8">
      <c r="B1401" s="100"/>
      <c r="C1401" s="100"/>
      <c r="D1401" s="100"/>
      <c r="F1401" s="92"/>
      <c r="H1401" s="101"/>
    </row>
    <row r="1402" spans="2:8">
      <c r="B1402" s="100"/>
      <c r="C1402" s="100"/>
      <c r="D1402" s="100"/>
      <c r="F1402" s="92"/>
      <c r="H1402" s="101"/>
    </row>
    <row r="1403" spans="2:8">
      <c r="B1403" s="100"/>
      <c r="C1403" s="100"/>
      <c r="D1403" s="100"/>
      <c r="F1403" s="92"/>
      <c r="H1403" s="101"/>
    </row>
    <row r="1404" spans="2:8">
      <c r="B1404" s="100"/>
      <c r="C1404" s="100"/>
      <c r="D1404" s="100"/>
      <c r="F1404" s="92"/>
      <c r="H1404" s="101"/>
    </row>
    <row r="1405" spans="2:8">
      <c r="B1405" s="100"/>
      <c r="C1405" s="100"/>
      <c r="D1405" s="100"/>
      <c r="F1405" s="92"/>
      <c r="H1405" s="101"/>
    </row>
    <row r="1406" spans="2:8">
      <c r="B1406" s="100"/>
      <c r="C1406" s="100"/>
      <c r="D1406" s="100"/>
      <c r="F1406" s="92"/>
      <c r="H1406" s="101"/>
    </row>
    <row r="1407" spans="2:8">
      <c r="B1407" s="100"/>
      <c r="C1407" s="100"/>
      <c r="D1407" s="100"/>
      <c r="F1407" s="92"/>
      <c r="H1407" s="101"/>
    </row>
    <row r="1408" spans="2:8">
      <c r="B1408" s="100"/>
      <c r="C1408" s="100"/>
      <c r="D1408" s="100"/>
      <c r="F1408" s="92"/>
      <c r="H1408" s="101"/>
    </row>
    <row r="1409" spans="2:8">
      <c r="B1409" s="100"/>
      <c r="C1409" s="100"/>
      <c r="D1409" s="100"/>
      <c r="F1409" s="92"/>
      <c r="H1409" s="101"/>
    </row>
    <row r="1410" spans="2:8">
      <c r="B1410" s="100"/>
      <c r="C1410" s="100"/>
      <c r="D1410" s="100"/>
      <c r="F1410" s="92"/>
      <c r="H1410" s="101"/>
    </row>
    <row r="1411" spans="2:8">
      <c r="B1411" s="100"/>
      <c r="C1411" s="100"/>
      <c r="D1411" s="100"/>
      <c r="F1411" s="92"/>
      <c r="H1411" s="101"/>
    </row>
    <row r="1412" spans="2:8">
      <c r="B1412" s="100"/>
      <c r="C1412" s="100"/>
      <c r="D1412" s="100"/>
      <c r="F1412" s="92"/>
      <c r="H1412" s="101"/>
    </row>
    <row r="1413" spans="2:8">
      <c r="B1413" s="100"/>
      <c r="C1413" s="100"/>
      <c r="D1413" s="100"/>
      <c r="F1413" s="92"/>
      <c r="H1413" s="101"/>
    </row>
    <row r="1414" spans="2:8">
      <c r="B1414" s="100"/>
      <c r="C1414" s="100"/>
      <c r="D1414" s="100"/>
      <c r="F1414" s="92"/>
      <c r="H1414" s="101"/>
    </row>
    <row r="1415" spans="2:8">
      <c r="B1415" s="100"/>
      <c r="C1415" s="100"/>
      <c r="D1415" s="100"/>
      <c r="F1415" s="92"/>
      <c r="H1415" s="101"/>
    </row>
    <row r="1416" spans="2:8">
      <c r="B1416" s="100"/>
      <c r="C1416" s="100"/>
      <c r="D1416" s="100"/>
      <c r="F1416" s="92"/>
      <c r="H1416" s="101"/>
    </row>
    <row r="1417" spans="2:8">
      <c r="B1417" s="100"/>
      <c r="C1417" s="100"/>
      <c r="D1417" s="100"/>
      <c r="F1417" s="92"/>
      <c r="H1417" s="101"/>
    </row>
    <row r="1418" spans="2:8">
      <c r="B1418" s="100"/>
      <c r="C1418" s="100"/>
      <c r="D1418" s="100"/>
      <c r="F1418" s="92"/>
      <c r="H1418" s="101"/>
    </row>
    <row r="1419" spans="2:8">
      <c r="B1419" s="100"/>
      <c r="C1419" s="100"/>
      <c r="D1419" s="100"/>
      <c r="F1419" s="92"/>
      <c r="H1419" s="101"/>
    </row>
    <row r="1420" spans="2:8">
      <c r="B1420" s="100"/>
      <c r="C1420" s="100"/>
      <c r="D1420" s="100"/>
      <c r="F1420" s="92"/>
      <c r="H1420" s="101"/>
    </row>
    <row r="1421" spans="2:8">
      <c r="B1421" s="100"/>
      <c r="C1421" s="100"/>
      <c r="D1421" s="100"/>
      <c r="F1421" s="92"/>
      <c r="H1421" s="101"/>
    </row>
    <row r="1422" spans="2:8">
      <c r="B1422" s="100"/>
      <c r="C1422" s="100"/>
      <c r="D1422" s="100"/>
      <c r="F1422" s="92"/>
      <c r="H1422" s="101"/>
    </row>
    <row r="1423" spans="2:8">
      <c r="B1423" s="100"/>
      <c r="C1423" s="100"/>
      <c r="D1423" s="100"/>
      <c r="F1423" s="92"/>
      <c r="H1423" s="101"/>
    </row>
    <row r="1424" spans="2:8">
      <c r="B1424" s="100"/>
      <c r="C1424" s="100"/>
      <c r="D1424" s="100"/>
      <c r="F1424" s="92"/>
      <c r="H1424" s="101"/>
    </row>
    <row r="1425" spans="2:8">
      <c r="B1425" s="100"/>
      <c r="C1425" s="100"/>
      <c r="D1425" s="100"/>
      <c r="F1425" s="92"/>
      <c r="H1425" s="101"/>
    </row>
    <row r="1426" spans="2:8">
      <c r="B1426" s="100"/>
      <c r="C1426" s="100"/>
      <c r="D1426" s="100"/>
      <c r="F1426" s="92"/>
      <c r="H1426" s="101"/>
    </row>
    <row r="1427" spans="2:8">
      <c r="B1427" s="100"/>
      <c r="C1427" s="100"/>
      <c r="D1427" s="100"/>
      <c r="F1427" s="92"/>
      <c r="H1427" s="101"/>
    </row>
    <row r="1428" spans="2:8">
      <c r="B1428" s="100"/>
      <c r="C1428" s="100"/>
      <c r="D1428" s="100"/>
      <c r="F1428" s="92"/>
      <c r="H1428" s="101"/>
    </row>
    <row r="1429" spans="2:8">
      <c r="B1429" s="100"/>
      <c r="C1429" s="100"/>
      <c r="D1429" s="100"/>
      <c r="F1429" s="92"/>
      <c r="H1429" s="101"/>
    </row>
    <row r="1430" spans="2:8">
      <c r="B1430" s="100"/>
      <c r="C1430" s="100"/>
      <c r="D1430" s="100"/>
      <c r="F1430" s="92"/>
      <c r="H1430" s="101"/>
    </row>
    <row r="1431" spans="2:8">
      <c r="B1431" s="100"/>
      <c r="C1431" s="100"/>
      <c r="D1431" s="100"/>
      <c r="F1431" s="92"/>
      <c r="H1431" s="101"/>
    </row>
    <row r="1432" spans="2:8">
      <c r="B1432" s="100"/>
      <c r="C1432" s="100"/>
      <c r="D1432" s="100"/>
      <c r="F1432" s="92"/>
      <c r="H1432" s="101"/>
    </row>
    <row r="1433" spans="2:8">
      <c r="B1433" s="100"/>
      <c r="C1433" s="100"/>
      <c r="D1433" s="100"/>
      <c r="F1433" s="92"/>
      <c r="H1433" s="101"/>
    </row>
    <row r="1434" spans="2:8">
      <c r="B1434" s="100"/>
      <c r="C1434" s="100"/>
      <c r="D1434" s="100"/>
      <c r="F1434" s="92"/>
      <c r="H1434" s="101"/>
    </row>
    <row r="1435" spans="2:8">
      <c r="B1435" s="100"/>
      <c r="C1435" s="100"/>
      <c r="D1435" s="100"/>
      <c r="F1435" s="92"/>
      <c r="H1435" s="101"/>
    </row>
    <row r="1436" spans="2:8">
      <c r="B1436" s="100"/>
      <c r="C1436" s="100"/>
      <c r="D1436" s="100"/>
      <c r="F1436" s="92"/>
      <c r="H1436" s="101"/>
    </row>
    <row r="1437" spans="2:8">
      <c r="B1437" s="100"/>
      <c r="C1437" s="100"/>
      <c r="D1437" s="100"/>
      <c r="F1437" s="92"/>
      <c r="H1437" s="101"/>
    </row>
    <row r="1438" spans="2:8">
      <c r="B1438" s="100"/>
      <c r="C1438" s="100"/>
      <c r="D1438" s="100"/>
      <c r="F1438" s="92"/>
      <c r="H1438" s="101"/>
    </row>
    <row r="1439" spans="2:8">
      <c r="B1439" s="100"/>
      <c r="C1439" s="100"/>
      <c r="D1439" s="100"/>
      <c r="F1439" s="92"/>
      <c r="H1439" s="101"/>
    </row>
    <row r="1440" spans="2:8">
      <c r="B1440" s="100"/>
      <c r="C1440" s="100"/>
      <c r="D1440" s="100"/>
      <c r="F1440" s="92"/>
      <c r="H1440" s="101"/>
    </row>
    <row r="1441" spans="2:8">
      <c r="B1441" s="100"/>
      <c r="C1441" s="100"/>
      <c r="D1441" s="100"/>
      <c r="F1441" s="92"/>
      <c r="H1441" s="101"/>
    </row>
    <row r="1442" spans="2:8">
      <c r="B1442" s="100"/>
      <c r="C1442" s="100"/>
      <c r="D1442" s="100"/>
      <c r="F1442" s="92"/>
      <c r="H1442" s="101"/>
    </row>
    <row r="1443" spans="2:8">
      <c r="B1443" s="100"/>
      <c r="C1443" s="100"/>
      <c r="D1443" s="100"/>
      <c r="F1443" s="92"/>
      <c r="H1443" s="101"/>
    </row>
    <row r="1444" spans="2:8">
      <c r="B1444" s="100"/>
      <c r="C1444" s="100"/>
      <c r="D1444" s="100"/>
      <c r="F1444" s="92"/>
      <c r="H1444" s="101"/>
    </row>
    <row r="1445" spans="2:8">
      <c r="B1445" s="100"/>
      <c r="C1445" s="100"/>
      <c r="D1445" s="100"/>
      <c r="F1445" s="92"/>
      <c r="H1445" s="101"/>
    </row>
    <row r="1446" spans="2:8">
      <c r="B1446" s="100"/>
      <c r="C1446" s="100"/>
      <c r="D1446" s="100"/>
      <c r="F1446" s="92"/>
      <c r="H1446" s="101"/>
    </row>
    <row r="1447" spans="2:8">
      <c r="B1447" s="100"/>
      <c r="C1447" s="100"/>
      <c r="D1447" s="100"/>
      <c r="F1447" s="92"/>
      <c r="H1447" s="101"/>
    </row>
    <row r="1448" spans="2:8">
      <c r="B1448" s="100"/>
      <c r="C1448" s="100"/>
      <c r="D1448" s="100"/>
      <c r="F1448" s="92"/>
      <c r="H1448" s="101"/>
    </row>
    <row r="1449" spans="2:8">
      <c r="B1449" s="100"/>
      <c r="C1449" s="100"/>
      <c r="D1449" s="100"/>
      <c r="F1449" s="92"/>
      <c r="H1449" s="101"/>
    </row>
    <row r="1450" spans="2:8">
      <c r="B1450" s="100"/>
      <c r="C1450" s="100"/>
      <c r="D1450" s="100"/>
      <c r="F1450" s="92"/>
      <c r="H1450" s="101"/>
    </row>
    <row r="1451" spans="2:8">
      <c r="B1451" s="100"/>
      <c r="C1451" s="100"/>
      <c r="D1451" s="100"/>
      <c r="F1451" s="92"/>
      <c r="H1451" s="101"/>
    </row>
    <row r="1452" spans="2:8">
      <c r="B1452" s="100"/>
      <c r="C1452" s="100"/>
      <c r="D1452" s="100"/>
      <c r="F1452" s="92"/>
      <c r="H1452" s="101"/>
    </row>
    <row r="1453" spans="2:8">
      <c r="B1453" s="100"/>
      <c r="C1453" s="100"/>
      <c r="D1453" s="100"/>
      <c r="F1453" s="92"/>
      <c r="H1453" s="101"/>
    </row>
    <row r="1454" spans="2:8">
      <c r="B1454" s="100"/>
      <c r="C1454" s="100"/>
      <c r="D1454" s="100"/>
      <c r="F1454" s="92"/>
      <c r="H1454" s="101"/>
    </row>
    <row r="1455" spans="2:8">
      <c r="B1455" s="100"/>
      <c r="C1455" s="100"/>
      <c r="D1455" s="100"/>
      <c r="F1455" s="92"/>
      <c r="H1455" s="101"/>
    </row>
    <row r="1456" spans="2:8">
      <c r="B1456" s="100"/>
      <c r="C1456" s="100"/>
      <c r="D1456" s="100"/>
      <c r="F1456" s="92"/>
      <c r="H1456" s="101"/>
    </row>
    <row r="1457" spans="2:8">
      <c r="B1457" s="100"/>
      <c r="C1457" s="100"/>
      <c r="D1457" s="100"/>
      <c r="F1457" s="92"/>
      <c r="H1457" s="101"/>
    </row>
    <row r="1458" spans="2:8">
      <c r="B1458" s="100"/>
      <c r="C1458" s="100"/>
      <c r="D1458" s="100"/>
      <c r="F1458" s="92"/>
      <c r="H1458" s="101"/>
    </row>
    <row r="1459" spans="2:8">
      <c r="B1459" s="100"/>
      <c r="C1459" s="100"/>
      <c r="D1459" s="100"/>
      <c r="F1459" s="92"/>
      <c r="H1459" s="101"/>
    </row>
    <row r="1460" spans="2:8">
      <c r="B1460" s="100"/>
      <c r="C1460" s="100"/>
      <c r="D1460" s="100"/>
      <c r="F1460" s="92"/>
      <c r="H1460" s="101"/>
    </row>
    <row r="1461" spans="2:8">
      <c r="B1461" s="100"/>
      <c r="C1461" s="100"/>
      <c r="D1461" s="100"/>
      <c r="F1461" s="92"/>
      <c r="H1461" s="101"/>
    </row>
    <row r="1462" spans="2:8">
      <c r="B1462" s="100"/>
      <c r="C1462" s="100"/>
      <c r="D1462" s="100"/>
      <c r="F1462" s="92"/>
      <c r="H1462" s="101"/>
    </row>
    <row r="1463" spans="2:8">
      <c r="B1463" s="100"/>
      <c r="C1463" s="100"/>
      <c r="D1463" s="100"/>
      <c r="F1463" s="92"/>
      <c r="H1463" s="101"/>
    </row>
    <row r="1464" spans="2:8">
      <c r="B1464" s="100"/>
      <c r="C1464" s="100"/>
      <c r="D1464" s="100"/>
      <c r="F1464" s="92"/>
      <c r="H1464" s="101"/>
    </row>
    <row r="1465" spans="2:8">
      <c r="B1465" s="100"/>
      <c r="C1465" s="100"/>
      <c r="D1465" s="100"/>
      <c r="F1465" s="92"/>
      <c r="H1465" s="101"/>
    </row>
    <row r="1466" spans="2:8">
      <c r="B1466" s="100"/>
      <c r="C1466" s="100"/>
      <c r="D1466" s="100"/>
      <c r="F1466" s="92"/>
      <c r="H1466" s="101"/>
    </row>
    <row r="1467" spans="2:8">
      <c r="B1467" s="100"/>
      <c r="C1467" s="100"/>
      <c r="D1467" s="100"/>
      <c r="F1467" s="92"/>
      <c r="H1467" s="101"/>
    </row>
    <row r="1468" spans="2:8">
      <c r="B1468" s="100"/>
      <c r="C1468" s="100"/>
      <c r="D1468" s="100"/>
      <c r="F1468" s="92"/>
      <c r="H1468" s="101"/>
    </row>
    <row r="1469" spans="2:8">
      <c r="B1469" s="100"/>
      <c r="C1469" s="100"/>
      <c r="D1469" s="100"/>
      <c r="F1469" s="92"/>
      <c r="H1469" s="101"/>
    </row>
    <row r="1470" spans="2:8">
      <c r="B1470" s="100"/>
      <c r="C1470" s="100"/>
      <c r="D1470" s="100"/>
      <c r="F1470" s="92"/>
      <c r="H1470" s="101"/>
    </row>
    <row r="1471" spans="2:8">
      <c r="B1471" s="100"/>
      <c r="C1471" s="100"/>
      <c r="D1471" s="100"/>
      <c r="F1471" s="92"/>
      <c r="H1471" s="101"/>
    </row>
    <row r="1472" spans="2:8">
      <c r="B1472" s="100"/>
      <c r="C1472" s="100"/>
      <c r="D1472" s="100"/>
      <c r="F1472" s="92"/>
      <c r="H1472" s="101"/>
    </row>
    <row r="1473" spans="2:8">
      <c r="B1473" s="100"/>
      <c r="C1473" s="100"/>
      <c r="D1473" s="100"/>
      <c r="F1473" s="92"/>
      <c r="H1473" s="101"/>
    </row>
    <row r="1474" spans="2:8">
      <c r="B1474" s="100"/>
      <c r="C1474" s="100"/>
      <c r="D1474" s="100"/>
      <c r="F1474" s="92"/>
      <c r="H1474" s="101"/>
    </row>
    <row r="1475" spans="2:8">
      <c r="B1475" s="100"/>
      <c r="C1475" s="100"/>
      <c r="D1475" s="100"/>
      <c r="F1475" s="92"/>
      <c r="H1475" s="101"/>
    </row>
    <row r="1476" spans="2:8">
      <c r="B1476" s="100"/>
      <c r="C1476" s="100"/>
      <c r="D1476" s="100"/>
      <c r="F1476" s="92"/>
      <c r="H1476" s="101"/>
    </row>
    <row r="1477" spans="2:8">
      <c r="B1477" s="100"/>
      <c r="C1477" s="100"/>
      <c r="D1477" s="100"/>
      <c r="F1477" s="92"/>
      <c r="H1477" s="101"/>
    </row>
    <row r="1478" spans="2:8">
      <c r="B1478" s="100"/>
      <c r="C1478" s="100"/>
      <c r="D1478" s="100"/>
      <c r="F1478" s="92"/>
      <c r="H1478" s="101"/>
    </row>
    <row r="1479" spans="2:8">
      <c r="B1479" s="100"/>
      <c r="C1479" s="100"/>
      <c r="D1479" s="100"/>
      <c r="F1479" s="92"/>
      <c r="H1479" s="101"/>
    </row>
    <row r="1480" spans="2:8">
      <c r="B1480" s="100"/>
      <c r="C1480" s="100"/>
      <c r="D1480" s="100"/>
      <c r="F1480" s="92"/>
      <c r="H1480" s="101"/>
    </row>
    <row r="1481" spans="2:8">
      <c r="B1481" s="100"/>
      <c r="C1481" s="100"/>
      <c r="D1481" s="100"/>
      <c r="F1481" s="92"/>
      <c r="H1481" s="101"/>
    </row>
    <row r="1482" spans="2:8">
      <c r="B1482" s="100"/>
      <c r="C1482" s="100"/>
      <c r="D1482" s="100"/>
      <c r="F1482" s="92"/>
      <c r="H1482" s="101"/>
    </row>
    <row r="1483" spans="2:8">
      <c r="B1483" s="100"/>
      <c r="C1483" s="100"/>
      <c r="D1483" s="100"/>
      <c r="F1483" s="92"/>
      <c r="H1483" s="101"/>
    </row>
    <row r="1484" spans="2:8">
      <c r="B1484" s="100"/>
      <c r="C1484" s="100"/>
      <c r="D1484" s="100"/>
      <c r="F1484" s="92"/>
      <c r="H1484" s="101"/>
    </row>
    <row r="1485" spans="2:8">
      <c r="B1485" s="100"/>
      <c r="C1485" s="100"/>
      <c r="D1485" s="100"/>
      <c r="F1485" s="92"/>
      <c r="H1485" s="101"/>
    </row>
    <row r="1486" spans="2:8">
      <c r="B1486" s="100"/>
      <c r="C1486" s="100"/>
      <c r="D1486" s="100"/>
      <c r="F1486" s="92"/>
      <c r="H1486" s="101"/>
    </row>
    <row r="1487" spans="2:8">
      <c r="B1487" s="100"/>
      <c r="C1487" s="100"/>
      <c r="D1487" s="100"/>
      <c r="F1487" s="92"/>
      <c r="H1487" s="101"/>
    </row>
    <row r="1488" spans="2:8">
      <c r="B1488" s="100"/>
      <c r="C1488" s="100"/>
      <c r="D1488" s="100"/>
      <c r="F1488" s="92"/>
      <c r="H1488" s="101"/>
    </row>
    <row r="1489" spans="2:8">
      <c r="B1489" s="100"/>
      <c r="C1489" s="100"/>
      <c r="D1489" s="100"/>
      <c r="F1489" s="92"/>
      <c r="H1489" s="101"/>
    </row>
    <row r="1490" spans="2:8">
      <c r="B1490" s="100"/>
      <c r="C1490" s="100"/>
      <c r="D1490" s="100"/>
      <c r="F1490" s="92"/>
      <c r="H1490" s="101"/>
    </row>
    <row r="1491" spans="2:8">
      <c r="B1491" s="100"/>
      <c r="C1491" s="100"/>
      <c r="D1491" s="100"/>
      <c r="F1491" s="92"/>
      <c r="H1491" s="101"/>
    </row>
    <row r="1492" spans="2:8">
      <c r="B1492" s="100"/>
      <c r="C1492" s="100"/>
      <c r="D1492" s="100"/>
      <c r="F1492" s="92"/>
      <c r="H1492" s="101"/>
    </row>
    <row r="1493" spans="2:8">
      <c r="B1493" s="100"/>
      <c r="C1493" s="100"/>
      <c r="D1493" s="100"/>
      <c r="F1493" s="92"/>
      <c r="H1493" s="101"/>
    </row>
    <row r="1494" spans="2:8">
      <c r="B1494" s="100"/>
      <c r="C1494" s="100"/>
      <c r="D1494" s="100"/>
      <c r="F1494" s="92"/>
      <c r="H1494" s="101"/>
    </row>
    <row r="1495" spans="2:8">
      <c r="B1495" s="100"/>
      <c r="C1495" s="100"/>
      <c r="D1495" s="100"/>
      <c r="F1495" s="92"/>
      <c r="H1495" s="101"/>
    </row>
    <row r="1496" spans="2:8">
      <c r="B1496" s="100"/>
      <c r="C1496" s="100"/>
      <c r="D1496" s="100"/>
      <c r="F1496" s="92"/>
      <c r="H1496" s="101"/>
    </row>
    <row r="1497" spans="2:8">
      <c r="B1497" s="100"/>
      <c r="C1497" s="100"/>
      <c r="D1497" s="100"/>
      <c r="F1497" s="92"/>
      <c r="H1497" s="101"/>
    </row>
    <row r="1498" spans="2:8">
      <c r="B1498" s="100"/>
      <c r="C1498" s="100"/>
      <c r="D1498" s="100"/>
      <c r="F1498" s="92"/>
      <c r="H1498" s="101"/>
    </row>
    <row r="1499" spans="2:8">
      <c r="B1499" s="100"/>
      <c r="C1499" s="100"/>
      <c r="D1499" s="100"/>
      <c r="F1499" s="92"/>
      <c r="H1499" s="101"/>
    </row>
    <row r="1500" spans="2:8">
      <c r="B1500" s="100"/>
      <c r="C1500" s="100"/>
      <c r="D1500" s="100"/>
      <c r="F1500" s="92"/>
      <c r="H1500" s="101"/>
    </row>
    <row r="1501" spans="2:8">
      <c r="B1501" s="100"/>
      <c r="C1501" s="100"/>
      <c r="D1501" s="100"/>
      <c r="F1501" s="92"/>
      <c r="H1501" s="101"/>
    </row>
    <row r="1502" spans="2:8">
      <c r="B1502" s="100"/>
      <c r="C1502" s="100"/>
      <c r="D1502" s="100"/>
      <c r="F1502" s="92"/>
      <c r="H1502" s="101"/>
    </row>
    <row r="1503" spans="2:8">
      <c r="B1503" s="100"/>
      <c r="C1503" s="100"/>
      <c r="D1503" s="100"/>
      <c r="F1503" s="92"/>
      <c r="H1503" s="101"/>
    </row>
    <row r="1504" spans="2:8">
      <c r="B1504" s="100"/>
      <c r="C1504" s="100"/>
      <c r="D1504" s="100"/>
      <c r="F1504" s="92"/>
      <c r="H1504" s="101"/>
    </row>
    <row r="1505" spans="2:8">
      <c r="B1505" s="100"/>
      <c r="C1505" s="100"/>
      <c r="D1505" s="100"/>
      <c r="F1505" s="92"/>
      <c r="H1505" s="101"/>
    </row>
    <row r="1506" spans="2:8">
      <c r="B1506" s="100"/>
      <c r="C1506" s="100"/>
      <c r="D1506" s="100"/>
      <c r="F1506" s="92"/>
      <c r="H1506" s="101"/>
    </row>
    <row r="1507" spans="2:8">
      <c r="B1507" s="100"/>
      <c r="C1507" s="100"/>
      <c r="D1507" s="100"/>
      <c r="F1507" s="92"/>
      <c r="H1507" s="101"/>
    </row>
    <row r="1508" spans="2:8">
      <c r="B1508" s="100"/>
      <c r="C1508" s="100"/>
      <c r="D1508" s="100"/>
      <c r="F1508" s="92"/>
      <c r="H1508" s="101"/>
    </row>
    <row r="1509" spans="2:8">
      <c r="B1509" s="100"/>
      <c r="C1509" s="100"/>
      <c r="D1509" s="100"/>
      <c r="F1509" s="92"/>
      <c r="H1509" s="101"/>
    </row>
    <row r="1510" spans="2:8">
      <c r="B1510" s="100"/>
      <c r="C1510" s="100"/>
      <c r="D1510" s="100"/>
      <c r="F1510" s="92"/>
      <c r="H1510" s="101"/>
    </row>
    <row r="1511" spans="2:8">
      <c r="B1511" s="100"/>
      <c r="C1511" s="100"/>
      <c r="D1511" s="100"/>
      <c r="F1511" s="92"/>
      <c r="H1511" s="101"/>
    </row>
    <row r="1512" spans="2:8">
      <c r="B1512" s="100"/>
      <c r="C1512" s="100"/>
      <c r="D1512" s="100"/>
      <c r="F1512" s="92"/>
      <c r="H1512" s="101"/>
    </row>
    <row r="1513" spans="2:8">
      <c r="B1513" s="100"/>
      <c r="C1513" s="100"/>
      <c r="D1513" s="100"/>
      <c r="F1513" s="92"/>
      <c r="H1513" s="101"/>
    </row>
    <row r="1514" spans="2:8">
      <c r="B1514" s="100"/>
      <c r="C1514" s="100"/>
      <c r="D1514" s="100"/>
      <c r="F1514" s="92"/>
      <c r="H1514" s="101"/>
    </row>
    <row r="1515" spans="2:8">
      <c r="B1515" s="100"/>
      <c r="C1515" s="100"/>
      <c r="D1515" s="100"/>
      <c r="F1515" s="92"/>
      <c r="H1515" s="101"/>
    </row>
    <row r="1516" spans="2:8">
      <c r="B1516" s="100"/>
      <c r="C1516" s="100"/>
      <c r="D1516" s="100"/>
      <c r="F1516" s="92"/>
      <c r="H1516" s="101"/>
    </row>
    <row r="1517" spans="2:8">
      <c r="B1517" s="100"/>
      <c r="C1517" s="100"/>
      <c r="D1517" s="100"/>
      <c r="F1517" s="92"/>
      <c r="H1517" s="101"/>
    </row>
    <row r="1518" spans="2:8">
      <c r="B1518" s="100"/>
      <c r="C1518" s="100"/>
      <c r="D1518" s="100"/>
      <c r="F1518" s="92"/>
      <c r="H1518" s="101"/>
    </row>
    <row r="1519" spans="2:8">
      <c r="B1519" s="100"/>
      <c r="C1519" s="100"/>
      <c r="D1519" s="100"/>
      <c r="F1519" s="92"/>
      <c r="H1519" s="101"/>
    </row>
    <row r="1520" spans="2:8">
      <c r="B1520" s="100"/>
      <c r="C1520" s="100"/>
      <c r="D1520" s="100"/>
      <c r="F1520" s="92"/>
      <c r="H1520" s="101"/>
    </row>
    <row r="1521" spans="2:8">
      <c r="B1521" s="100"/>
      <c r="C1521" s="100"/>
      <c r="D1521" s="100"/>
      <c r="F1521" s="92"/>
      <c r="H1521" s="101"/>
    </row>
    <row r="1522" spans="2:8">
      <c r="B1522" s="100"/>
      <c r="C1522" s="100"/>
      <c r="D1522" s="100"/>
      <c r="F1522" s="92"/>
      <c r="H1522" s="101"/>
    </row>
    <row r="1523" spans="2:8">
      <c r="B1523" s="100"/>
      <c r="C1523" s="100"/>
      <c r="D1523" s="100"/>
      <c r="F1523" s="92"/>
      <c r="H1523" s="101"/>
    </row>
    <row r="1524" spans="2:8">
      <c r="B1524" s="100"/>
      <c r="C1524" s="100"/>
      <c r="D1524" s="100"/>
      <c r="F1524" s="92"/>
      <c r="H1524" s="101"/>
    </row>
    <row r="1525" spans="2:8">
      <c r="B1525" s="100"/>
      <c r="C1525" s="100"/>
      <c r="D1525" s="100"/>
      <c r="F1525" s="92"/>
      <c r="H1525" s="101"/>
    </row>
    <row r="1526" spans="2:8">
      <c r="B1526" s="100"/>
      <c r="C1526" s="100"/>
      <c r="D1526" s="100"/>
      <c r="F1526" s="92"/>
      <c r="H1526" s="101"/>
    </row>
    <row r="1527" spans="2:8">
      <c r="B1527" s="100"/>
      <c r="C1527" s="100"/>
      <c r="D1527" s="100"/>
      <c r="F1527" s="92"/>
      <c r="H1527" s="101"/>
    </row>
    <row r="1528" spans="2:8">
      <c r="B1528" s="100"/>
      <c r="C1528" s="100"/>
      <c r="D1528" s="100"/>
      <c r="F1528" s="92"/>
      <c r="H1528" s="101"/>
    </row>
    <row r="1529" spans="2:8">
      <c r="B1529" s="100"/>
      <c r="C1529" s="100"/>
      <c r="D1529" s="100"/>
      <c r="F1529" s="92"/>
      <c r="H1529" s="101"/>
    </row>
    <row r="1530" spans="2:8">
      <c r="B1530" s="100"/>
      <c r="C1530" s="100"/>
      <c r="D1530" s="100"/>
      <c r="F1530" s="92"/>
      <c r="H1530" s="101"/>
    </row>
    <row r="1531" spans="2:8">
      <c r="B1531" s="100"/>
      <c r="C1531" s="100"/>
      <c r="D1531" s="100"/>
      <c r="F1531" s="92"/>
      <c r="H1531" s="101"/>
    </row>
    <row r="1532" spans="2:8">
      <c r="B1532" s="100"/>
      <c r="C1532" s="100"/>
      <c r="D1532" s="100"/>
      <c r="F1532" s="92"/>
      <c r="H1532" s="101"/>
    </row>
    <row r="1533" spans="2:8">
      <c r="B1533" s="100"/>
      <c r="C1533" s="100"/>
      <c r="D1533" s="100"/>
      <c r="F1533" s="92"/>
      <c r="H1533" s="101"/>
    </row>
    <row r="1534" spans="2:8">
      <c r="B1534" s="100"/>
      <c r="C1534" s="100"/>
      <c r="D1534" s="100"/>
      <c r="F1534" s="92"/>
      <c r="H1534" s="101"/>
    </row>
    <row r="1535" spans="2:8">
      <c r="B1535" s="100"/>
      <c r="C1535" s="100"/>
      <c r="D1535" s="100"/>
      <c r="F1535" s="92"/>
      <c r="H1535" s="101"/>
    </row>
    <row r="1536" spans="2:8">
      <c r="B1536" s="100"/>
      <c r="C1536" s="100"/>
      <c r="D1536" s="100"/>
      <c r="F1536" s="92"/>
      <c r="H1536" s="101"/>
    </row>
    <row r="1537" spans="2:8">
      <c r="B1537" s="100"/>
      <c r="C1537" s="100"/>
      <c r="D1537" s="100"/>
      <c r="F1537" s="92"/>
      <c r="H1537" s="101"/>
    </row>
    <row r="1538" spans="2:8">
      <c r="B1538" s="100"/>
      <c r="C1538" s="100"/>
      <c r="D1538" s="100"/>
      <c r="F1538" s="92"/>
      <c r="H1538" s="101"/>
    </row>
    <row r="1539" spans="2:8">
      <c r="B1539" s="100"/>
      <c r="C1539" s="100"/>
      <c r="D1539" s="100"/>
      <c r="F1539" s="92"/>
      <c r="H1539" s="101"/>
    </row>
    <row r="1540" spans="2:8">
      <c r="B1540" s="100"/>
      <c r="C1540" s="100"/>
      <c r="D1540" s="100"/>
      <c r="F1540" s="92"/>
      <c r="H1540" s="101"/>
    </row>
    <row r="1541" spans="2:8">
      <c r="B1541" s="100"/>
      <c r="C1541" s="100"/>
      <c r="D1541" s="100"/>
      <c r="F1541" s="92"/>
      <c r="H1541" s="101"/>
    </row>
    <row r="1542" spans="2:8">
      <c r="B1542" s="100"/>
      <c r="C1542" s="100"/>
      <c r="D1542" s="100"/>
      <c r="F1542" s="92"/>
      <c r="H1542" s="101"/>
    </row>
    <row r="1543" spans="2:8">
      <c r="B1543" s="100"/>
      <c r="C1543" s="100"/>
      <c r="D1543" s="100"/>
      <c r="F1543" s="92"/>
      <c r="H1543" s="101"/>
    </row>
    <row r="1544" spans="2:8">
      <c r="B1544" s="100"/>
      <c r="C1544" s="100"/>
      <c r="D1544" s="100"/>
      <c r="F1544" s="92"/>
      <c r="H1544" s="101"/>
    </row>
    <row r="1545" spans="2:8">
      <c r="B1545" s="100"/>
      <c r="C1545" s="100"/>
      <c r="D1545" s="100"/>
      <c r="F1545" s="92"/>
      <c r="H1545" s="101"/>
    </row>
    <row r="1546" spans="2:8">
      <c r="B1546" s="100"/>
      <c r="C1546" s="100"/>
      <c r="D1546" s="100"/>
      <c r="F1546" s="92"/>
      <c r="H1546" s="101"/>
    </row>
    <row r="1547" spans="2:8">
      <c r="B1547" s="100"/>
      <c r="C1547" s="100"/>
      <c r="D1547" s="100"/>
      <c r="F1547" s="92"/>
      <c r="H1547" s="101"/>
    </row>
    <row r="1548" spans="2:8">
      <c r="B1548" s="100"/>
      <c r="C1548" s="100"/>
      <c r="D1548" s="100"/>
      <c r="F1548" s="92"/>
      <c r="H1548" s="101"/>
    </row>
    <row r="1549" spans="2:8">
      <c r="B1549" s="100"/>
      <c r="C1549" s="100"/>
      <c r="D1549" s="100"/>
      <c r="F1549" s="92"/>
      <c r="H1549" s="101"/>
    </row>
    <row r="1550" spans="2:8">
      <c r="B1550" s="100"/>
      <c r="C1550" s="100"/>
      <c r="D1550" s="100"/>
      <c r="F1550" s="92"/>
      <c r="H1550" s="101"/>
    </row>
    <row r="1551" spans="2:8">
      <c r="B1551" s="100"/>
      <c r="C1551" s="100"/>
      <c r="D1551" s="100"/>
      <c r="F1551" s="92"/>
      <c r="H1551" s="101"/>
    </row>
    <row r="1552" spans="2:8">
      <c r="B1552" s="100"/>
      <c r="C1552" s="100"/>
      <c r="D1552" s="100"/>
      <c r="F1552" s="92"/>
      <c r="H1552" s="101"/>
    </row>
    <row r="1553" spans="2:8">
      <c r="B1553" s="100"/>
      <c r="C1553" s="100"/>
      <c r="D1553" s="100"/>
      <c r="F1553" s="92"/>
      <c r="H1553" s="101"/>
    </row>
    <row r="1554" spans="2:8">
      <c r="B1554" s="100"/>
      <c r="C1554" s="100"/>
      <c r="D1554" s="100"/>
      <c r="F1554" s="92"/>
      <c r="H1554" s="101"/>
    </row>
    <row r="1555" spans="2:8">
      <c r="B1555" s="100"/>
      <c r="C1555" s="100"/>
      <c r="D1555" s="100"/>
      <c r="F1555" s="92"/>
      <c r="H1555" s="101"/>
    </row>
    <row r="1556" spans="2:8">
      <c r="B1556" s="100"/>
      <c r="C1556" s="100"/>
      <c r="D1556" s="100"/>
      <c r="F1556" s="92"/>
      <c r="H1556" s="101"/>
    </row>
    <row r="1557" spans="2:8">
      <c r="B1557" s="100"/>
      <c r="C1557" s="100"/>
      <c r="D1557" s="100"/>
      <c r="F1557" s="92"/>
      <c r="H1557" s="101"/>
    </row>
    <row r="1558" spans="2:8">
      <c r="B1558" s="100"/>
      <c r="C1558" s="100"/>
      <c r="D1558" s="100"/>
      <c r="F1558" s="92"/>
      <c r="H1558" s="101"/>
    </row>
    <row r="1559" spans="2:8">
      <c r="B1559" s="100"/>
      <c r="C1559" s="100"/>
      <c r="D1559" s="100"/>
      <c r="F1559" s="92"/>
      <c r="H1559" s="101"/>
    </row>
    <row r="1560" spans="2:8">
      <c r="B1560" s="100"/>
      <c r="C1560" s="100"/>
      <c r="D1560" s="100"/>
      <c r="F1560" s="92"/>
      <c r="H1560" s="101"/>
    </row>
    <row r="1561" spans="2:8">
      <c r="B1561" s="100"/>
      <c r="C1561" s="100"/>
      <c r="D1561" s="100"/>
      <c r="F1561" s="92"/>
      <c r="H1561" s="101"/>
    </row>
    <row r="1562" spans="2:8">
      <c r="B1562" s="100"/>
      <c r="C1562" s="100"/>
      <c r="D1562" s="100"/>
      <c r="F1562" s="92"/>
      <c r="H1562" s="101"/>
    </row>
    <row r="1563" spans="2:8">
      <c r="B1563" s="100"/>
      <c r="C1563" s="100"/>
      <c r="D1563" s="100"/>
      <c r="F1563" s="92"/>
      <c r="H1563" s="101"/>
    </row>
    <row r="1564" spans="2:8">
      <c r="B1564" s="100"/>
      <c r="C1564" s="100"/>
      <c r="D1564" s="100"/>
      <c r="F1564" s="92"/>
      <c r="H1564" s="101"/>
    </row>
    <row r="1565" spans="2:8">
      <c r="B1565" s="100"/>
      <c r="C1565" s="100"/>
      <c r="D1565" s="100"/>
      <c r="F1565" s="92"/>
      <c r="H1565" s="101"/>
    </row>
    <row r="1566" spans="2:8">
      <c r="B1566" s="100"/>
      <c r="C1566" s="100"/>
      <c r="D1566" s="100"/>
      <c r="F1566" s="92"/>
      <c r="H1566" s="101"/>
    </row>
    <row r="1567" spans="2:8">
      <c r="B1567" s="100"/>
      <c r="C1567" s="100"/>
      <c r="D1567" s="100"/>
      <c r="F1567" s="92"/>
      <c r="H1567" s="101"/>
    </row>
    <row r="1568" spans="2:8">
      <c r="B1568" s="100"/>
      <c r="C1568" s="100"/>
      <c r="D1568" s="100"/>
      <c r="F1568" s="92"/>
      <c r="H1568" s="101"/>
    </row>
    <row r="1569" spans="2:8">
      <c r="B1569" s="100"/>
      <c r="C1569" s="100"/>
      <c r="D1569" s="100"/>
      <c r="F1569" s="92"/>
      <c r="H1569" s="101"/>
    </row>
    <row r="1570" spans="2:8">
      <c r="B1570" s="100"/>
      <c r="C1570" s="100"/>
      <c r="D1570" s="100"/>
      <c r="F1570" s="92"/>
      <c r="H1570" s="101"/>
    </row>
    <row r="1571" spans="2:8">
      <c r="B1571" s="100"/>
      <c r="C1571" s="100"/>
      <c r="D1571" s="100"/>
      <c r="F1571" s="92"/>
      <c r="H1571" s="101"/>
    </row>
    <row r="1572" spans="2:8">
      <c r="B1572" s="100"/>
      <c r="C1572" s="100"/>
      <c r="D1572" s="100"/>
      <c r="F1572" s="92"/>
      <c r="H1572" s="101"/>
    </row>
    <row r="1573" spans="2:8">
      <c r="B1573" s="100"/>
      <c r="C1573" s="100"/>
      <c r="D1573" s="100"/>
      <c r="F1573" s="92"/>
      <c r="H1573" s="101"/>
    </row>
    <row r="1574" spans="2:8">
      <c r="B1574" s="100"/>
      <c r="C1574" s="100"/>
      <c r="D1574" s="100"/>
      <c r="F1574" s="92"/>
      <c r="H1574" s="101"/>
    </row>
    <row r="1575" spans="2:8">
      <c r="B1575" s="100"/>
      <c r="C1575" s="100"/>
      <c r="D1575" s="100"/>
      <c r="F1575" s="92"/>
      <c r="H1575" s="101"/>
    </row>
    <row r="1576" spans="2:8">
      <c r="B1576" s="100"/>
      <c r="C1576" s="100"/>
      <c r="D1576" s="100"/>
      <c r="F1576" s="92"/>
      <c r="H1576" s="101"/>
    </row>
    <row r="1577" spans="2:8">
      <c r="B1577" s="100"/>
      <c r="C1577" s="100"/>
      <c r="D1577" s="100"/>
      <c r="F1577" s="92"/>
      <c r="H1577" s="101"/>
    </row>
    <row r="1578" spans="2:8">
      <c r="B1578" s="100"/>
      <c r="C1578" s="100"/>
      <c r="D1578" s="100"/>
      <c r="F1578" s="92"/>
      <c r="H1578" s="101"/>
    </row>
    <row r="1579" spans="2:8">
      <c r="B1579" s="100"/>
      <c r="C1579" s="100"/>
      <c r="D1579" s="100"/>
      <c r="F1579" s="92"/>
      <c r="H1579" s="101"/>
    </row>
    <row r="1580" spans="2:8">
      <c r="B1580" s="100"/>
      <c r="C1580" s="100"/>
      <c r="D1580" s="100"/>
      <c r="F1580" s="92"/>
      <c r="H1580" s="101"/>
    </row>
    <row r="1581" spans="2:8">
      <c r="B1581" s="100"/>
      <c r="C1581" s="100"/>
      <c r="D1581" s="100"/>
      <c r="F1581" s="92"/>
      <c r="H1581" s="101"/>
    </row>
    <row r="1582" spans="2:8">
      <c r="B1582" s="100"/>
      <c r="C1582" s="100"/>
      <c r="D1582" s="100"/>
      <c r="F1582" s="92"/>
      <c r="H1582" s="101"/>
    </row>
    <row r="1583" spans="2:8">
      <c r="B1583" s="100"/>
      <c r="C1583" s="100"/>
      <c r="D1583" s="100"/>
      <c r="F1583" s="92"/>
      <c r="H1583" s="101"/>
    </row>
    <row r="1584" spans="2:8">
      <c r="B1584" s="100"/>
      <c r="C1584" s="100"/>
      <c r="D1584" s="100"/>
      <c r="F1584" s="92"/>
      <c r="H1584" s="101"/>
    </row>
    <row r="1585" spans="2:8">
      <c r="B1585" s="100"/>
      <c r="C1585" s="100"/>
      <c r="D1585" s="100"/>
      <c r="F1585" s="92"/>
      <c r="H1585" s="101"/>
    </row>
    <row r="1586" spans="2:8">
      <c r="B1586" s="100"/>
      <c r="C1586" s="100"/>
      <c r="D1586" s="100"/>
      <c r="F1586" s="92"/>
      <c r="H1586" s="101"/>
    </row>
    <row r="1587" spans="2:8">
      <c r="B1587" s="100"/>
      <c r="C1587" s="100"/>
      <c r="D1587" s="100"/>
      <c r="F1587" s="92"/>
      <c r="H1587" s="101"/>
    </row>
    <row r="1588" spans="2:8">
      <c r="B1588" s="100"/>
      <c r="C1588" s="100"/>
      <c r="D1588" s="100"/>
      <c r="F1588" s="92"/>
      <c r="H1588" s="101"/>
    </row>
    <row r="1589" spans="2:8">
      <c r="B1589" s="100"/>
      <c r="C1589" s="100"/>
      <c r="D1589" s="100"/>
      <c r="F1589" s="92"/>
      <c r="H1589" s="101"/>
    </row>
    <row r="1590" spans="2:8">
      <c r="B1590" s="100"/>
      <c r="C1590" s="100"/>
      <c r="D1590" s="100"/>
      <c r="F1590" s="92"/>
      <c r="H1590" s="101"/>
    </row>
    <row r="1591" spans="2:8">
      <c r="B1591" s="100"/>
      <c r="C1591" s="100"/>
      <c r="D1591" s="100"/>
      <c r="F1591" s="92"/>
      <c r="H1591" s="101"/>
    </row>
    <row r="1592" spans="2:8">
      <c r="B1592" s="100"/>
      <c r="C1592" s="100"/>
      <c r="D1592" s="100"/>
      <c r="F1592" s="92"/>
      <c r="H1592" s="101"/>
    </row>
    <row r="1593" spans="2:8">
      <c r="B1593" s="100"/>
      <c r="C1593" s="100"/>
      <c r="D1593" s="100"/>
      <c r="F1593" s="92"/>
      <c r="H1593" s="101"/>
    </row>
    <row r="1594" spans="2:8">
      <c r="B1594" s="100"/>
      <c r="C1594" s="100"/>
      <c r="D1594" s="100"/>
      <c r="F1594" s="92"/>
      <c r="H1594" s="101"/>
    </row>
    <row r="1595" spans="2:8">
      <c r="B1595" s="100"/>
      <c r="C1595" s="100"/>
      <c r="D1595" s="100"/>
      <c r="F1595" s="92"/>
      <c r="H1595" s="101"/>
    </row>
    <row r="1596" spans="2:8">
      <c r="B1596" s="100"/>
      <c r="C1596" s="100"/>
      <c r="D1596" s="100"/>
      <c r="F1596" s="92"/>
      <c r="H1596" s="101"/>
    </row>
    <row r="1597" spans="2:8">
      <c r="B1597" s="100"/>
      <c r="C1597" s="100"/>
      <c r="D1597" s="100"/>
      <c r="F1597" s="92"/>
      <c r="H1597" s="101"/>
    </row>
    <row r="1598" spans="2:8">
      <c r="B1598" s="100"/>
      <c r="C1598" s="100"/>
      <c r="D1598" s="100"/>
      <c r="F1598" s="92"/>
      <c r="H1598" s="101"/>
    </row>
    <row r="1599" spans="2:8">
      <c r="B1599" s="100"/>
      <c r="C1599" s="100"/>
      <c r="D1599" s="100"/>
      <c r="F1599" s="92"/>
      <c r="H1599" s="101"/>
    </row>
    <row r="1600" spans="2:8">
      <c r="B1600" s="100"/>
      <c r="C1600" s="100"/>
      <c r="D1600" s="100"/>
      <c r="F1600" s="92"/>
      <c r="H1600" s="101"/>
    </row>
    <row r="1601" spans="2:8">
      <c r="B1601" s="100"/>
      <c r="C1601" s="100"/>
      <c r="D1601" s="100"/>
      <c r="F1601" s="92"/>
      <c r="H1601" s="101"/>
    </row>
    <row r="1602" spans="2:8">
      <c r="B1602" s="100"/>
      <c r="C1602" s="100"/>
      <c r="D1602" s="100"/>
      <c r="F1602" s="92"/>
      <c r="H1602" s="101"/>
    </row>
    <row r="1603" spans="2:8">
      <c r="B1603" s="100"/>
      <c r="C1603" s="100"/>
      <c r="D1603" s="100"/>
      <c r="F1603" s="92"/>
      <c r="H1603" s="101"/>
    </row>
    <row r="1604" spans="2:8">
      <c r="B1604" s="100"/>
      <c r="C1604" s="100"/>
      <c r="D1604" s="100"/>
      <c r="F1604" s="92"/>
      <c r="H1604" s="101"/>
    </row>
    <row r="1605" spans="2:8">
      <c r="B1605" s="100"/>
      <c r="C1605" s="100"/>
      <c r="D1605" s="100"/>
      <c r="F1605" s="92"/>
      <c r="H1605" s="101"/>
    </row>
    <row r="1606" spans="2:8">
      <c r="B1606" s="100"/>
      <c r="C1606" s="100"/>
      <c r="D1606" s="100"/>
      <c r="F1606" s="92"/>
      <c r="H1606" s="101"/>
    </row>
    <row r="1607" spans="2:8">
      <c r="B1607" s="100"/>
      <c r="C1607" s="100"/>
      <c r="D1607" s="100"/>
      <c r="F1607" s="92"/>
      <c r="H1607" s="101"/>
    </row>
    <row r="1608" spans="2:8">
      <c r="B1608" s="100"/>
      <c r="C1608" s="100"/>
      <c r="D1608" s="100"/>
      <c r="F1608" s="92"/>
      <c r="H1608" s="101"/>
    </row>
    <row r="1609" spans="2:8">
      <c r="B1609" s="100"/>
      <c r="C1609" s="100"/>
      <c r="D1609" s="100"/>
      <c r="F1609" s="92"/>
      <c r="H1609" s="101"/>
    </row>
    <row r="1610" spans="2:8">
      <c r="B1610" s="100"/>
      <c r="C1610" s="100"/>
      <c r="D1610" s="100"/>
      <c r="F1610" s="92"/>
      <c r="H1610" s="101"/>
    </row>
    <row r="1611" spans="2:8">
      <c r="B1611" s="100"/>
      <c r="C1611" s="100"/>
      <c r="D1611" s="100"/>
      <c r="F1611" s="92"/>
      <c r="H1611" s="101"/>
    </row>
    <row r="1612" spans="2:8">
      <c r="B1612" s="100"/>
      <c r="C1612" s="100"/>
      <c r="D1612" s="100"/>
      <c r="F1612" s="92"/>
      <c r="H1612" s="101"/>
    </row>
    <row r="1613" spans="2:8">
      <c r="B1613" s="100"/>
      <c r="C1613" s="100"/>
      <c r="D1613" s="100"/>
      <c r="F1613" s="92"/>
      <c r="H1613" s="101"/>
    </row>
    <row r="1614" spans="2:8">
      <c r="B1614" s="100"/>
      <c r="C1614" s="100"/>
      <c r="D1614" s="100"/>
      <c r="F1614" s="92"/>
      <c r="H1614" s="101"/>
    </row>
    <row r="1615" spans="2:8">
      <c r="B1615" s="100"/>
      <c r="C1615" s="100"/>
      <c r="D1615" s="100"/>
      <c r="F1615" s="92"/>
      <c r="H1615" s="101"/>
    </row>
    <row r="1616" spans="2:8">
      <c r="B1616" s="100"/>
      <c r="C1616" s="100"/>
      <c r="D1616" s="100"/>
      <c r="F1616" s="92"/>
      <c r="H1616" s="101"/>
    </row>
    <row r="1617" spans="2:8">
      <c r="B1617" s="100"/>
      <c r="C1617" s="100"/>
      <c r="D1617" s="100"/>
      <c r="F1617" s="92"/>
      <c r="H1617" s="101"/>
    </row>
    <row r="1618" spans="2:8">
      <c r="B1618" s="100"/>
      <c r="C1618" s="100"/>
      <c r="D1618" s="100"/>
      <c r="F1618" s="92"/>
      <c r="H1618" s="101"/>
    </row>
    <row r="1619" spans="2:8">
      <c r="B1619" s="100"/>
      <c r="C1619" s="100"/>
      <c r="D1619" s="100"/>
      <c r="F1619" s="92"/>
      <c r="H1619" s="101"/>
    </row>
    <row r="1620" spans="2:8">
      <c r="B1620" s="100"/>
      <c r="C1620" s="100"/>
      <c r="D1620" s="100"/>
      <c r="F1620" s="92"/>
      <c r="H1620" s="101"/>
    </row>
    <row r="1621" spans="2:8">
      <c r="B1621" s="100"/>
      <c r="C1621" s="100"/>
      <c r="D1621" s="100"/>
      <c r="F1621" s="92"/>
      <c r="H1621" s="101"/>
    </row>
    <row r="1622" spans="2:8">
      <c r="B1622" s="100"/>
      <c r="C1622" s="100"/>
      <c r="D1622" s="100"/>
      <c r="F1622" s="92"/>
      <c r="H1622" s="101"/>
    </row>
    <row r="1623" spans="2:8">
      <c r="B1623" s="100"/>
      <c r="C1623" s="100"/>
      <c r="D1623" s="100"/>
      <c r="F1623" s="92"/>
      <c r="H1623" s="101"/>
    </row>
    <row r="1624" spans="2:8">
      <c r="B1624" s="100"/>
      <c r="C1624" s="100"/>
      <c r="D1624" s="100"/>
      <c r="F1624" s="92"/>
      <c r="H1624" s="101"/>
    </row>
    <row r="1625" spans="2:8">
      <c r="B1625" s="100"/>
      <c r="C1625" s="100"/>
      <c r="D1625" s="100"/>
      <c r="F1625" s="92"/>
      <c r="H1625" s="101"/>
    </row>
    <row r="1626" spans="2:8">
      <c r="B1626" s="100"/>
      <c r="C1626" s="100"/>
      <c r="D1626" s="100"/>
      <c r="F1626" s="92"/>
      <c r="H1626" s="101"/>
    </row>
    <row r="1627" spans="2:8">
      <c r="B1627" s="100"/>
      <c r="C1627" s="100"/>
      <c r="D1627" s="100"/>
      <c r="F1627" s="92"/>
      <c r="H1627" s="101"/>
    </row>
    <row r="1628" spans="2:8">
      <c r="B1628" s="100"/>
      <c r="C1628" s="100"/>
      <c r="D1628" s="100"/>
      <c r="F1628" s="92"/>
      <c r="H1628" s="101"/>
    </row>
    <row r="1629" spans="2:8">
      <c r="B1629" s="100"/>
      <c r="C1629" s="100"/>
      <c r="D1629" s="100"/>
      <c r="F1629" s="92"/>
      <c r="H1629" s="101"/>
    </row>
    <row r="1630" spans="2:8">
      <c r="B1630" s="100"/>
      <c r="C1630" s="100"/>
      <c r="D1630" s="100"/>
      <c r="F1630" s="92"/>
      <c r="H1630" s="101"/>
    </row>
    <row r="1631" spans="2:8">
      <c r="B1631" s="100"/>
      <c r="C1631" s="100"/>
      <c r="D1631" s="100"/>
      <c r="F1631" s="92"/>
      <c r="H1631" s="101"/>
    </row>
    <row r="1632" spans="2:8">
      <c r="B1632" s="100"/>
      <c r="C1632" s="100"/>
      <c r="D1632" s="100"/>
      <c r="F1632" s="92"/>
      <c r="H1632" s="101"/>
    </row>
    <row r="1633" spans="2:8">
      <c r="B1633" s="100"/>
      <c r="C1633" s="100"/>
      <c r="D1633" s="100"/>
      <c r="F1633" s="92"/>
      <c r="H1633" s="101"/>
    </row>
    <row r="1634" spans="2:8">
      <c r="B1634" s="100"/>
      <c r="C1634" s="100"/>
      <c r="D1634" s="100"/>
      <c r="F1634" s="92"/>
      <c r="H1634" s="101"/>
    </row>
    <row r="1635" spans="2:8">
      <c r="B1635" s="100"/>
      <c r="C1635" s="100"/>
      <c r="D1635" s="100"/>
      <c r="F1635" s="92"/>
      <c r="H1635" s="101"/>
    </row>
    <row r="1636" spans="2:8">
      <c r="B1636" s="100"/>
      <c r="C1636" s="100"/>
      <c r="D1636" s="100"/>
      <c r="F1636" s="92"/>
      <c r="H1636" s="101"/>
    </row>
    <row r="1637" spans="2:8">
      <c r="B1637" s="100"/>
      <c r="C1637" s="100"/>
      <c r="D1637" s="100"/>
      <c r="F1637" s="92"/>
      <c r="H1637" s="101"/>
    </row>
    <row r="1638" spans="2:8">
      <c r="B1638" s="100"/>
      <c r="C1638" s="100"/>
      <c r="D1638" s="100"/>
      <c r="F1638" s="92"/>
      <c r="H1638" s="101"/>
    </row>
    <row r="1639" spans="2:8">
      <c r="B1639" s="100"/>
      <c r="C1639" s="100"/>
      <c r="D1639" s="100"/>
      <c r="F1639" s="92"/>
      <c r="H1639" s="101"/>
    </row>
    <row r="1640" spans="2:8">
      <c r="B1640" s="100"/>
      <c r="C1640" s="100"/>
      <c r="D1640" s="100"/>
      <c r="F1640" s="92"/>
      <c r="H1640" s="101"/>
    </row>
    <row r="1641" spans="2:8">
      <c r="B1641" s="100"/>
      <c r="C1641" s="100"/>
      <c r="D1641" s="100"/>
      <c r="F1641" s="92"/>
      <c r="H1641" s="101"/>
    </row>
    <row r="1642" spans="2:8">
      <c r="B1642" s="100"/>
      <c r="C1642" s="100"/>
      <c r="D1642" s="100"/>
      <c r="F1642" s="92"/>
      <c r="H1642" s="101"/>
    </row>
    <row r="1643" spans="2:8">
      <c r="B1643" s="100"/>
      <c r="C1643" s="100"/>
      <c r="D1643" s="100"/>
      <c r="F1643" s="92"/>
      <c r="H1643" s="101"/>
    </row>
    <row r="1644" spans="2:8">
      <c r="B1644" s="100"/>
      <c r="C1644" s="100"/>
      <c r="D1644" s="100"/>
      <c r="F1644" s="92"/>
      <c r="H1644" s="101"/>
    </row>
    <row r="1645" spans="2:8">
      <c r="B1645" s="100"/>
      <c r="C1645" s="100"/>
      <c r="D1645" s="100"/>
      <c r="F1645" s="92"/>
      <c r="H1645" s="101"/>
    </row>
    <row r="1646" spans="2:8">
      <c r="B1646" s="100"/>
      <c r="C1646" s="100"/>
      <c r="D1646" s="100"/>
      <c r="F1646" s="92"/>
      <c r="H1646" s="101"/>
    </row>
    <row r="1647" spans="2:8">
      <c r="B1647" s="100"/>
      <c r="C1647" s="100"/>
      <c r="D1647" s="100"/>
      <c r="F1647" s="92"/>
      <c r="H1647" s="101"/>
    </row>
    <row r="1648" spans="2:8">
      <c r="B1648" s="100"/>
      <c r="C1648" s="100"/>
      <c r="D1648" s="100"/>
      <c r="F1648" s="92"/>
      <c r="H1648" s="101"/>
    </row>
    <row r="1649" spans="2:8">
      <c r="B1649" s="100"/>
      <c r="C1649" s="100"/>
      <c r="D1649" s="100"/>
      <c r="F1649" s="92"/>
      <c r="H1649" s="101"/>
    </row>
    <row r="1650" spans="2:8">
      <c r="B1650" s="100"/>
      <c r="C1650" s="100"/>
      <c r="D1650" s="100"/>
      <c r="F1650" s="92"/>
      <c r="H1650" s="101"/>
    </row>
    <row r="1651" spans="2:8">
      <c r="B1651" s="100"/>
      <c r="C1651" s="100"/>
      <c r="D1651" s="100"/>
      <c r="F1651" s="92"/>
      <c r="H1651" s="101"/>
    </row>
    <row r="1652" spans="2:8">
      <c r="B1652" s="100"/>
      <c r="C1652" s="100"/>
      <c r="D1652" s="100"/>
      <c r="F1652" s="92"/>
      <c r="H1652" s="101"/>
    </row>
    <row r="1653" spans="2:8">
      <c r="B1653" s="100"/>
      <c r="C1653" s="100"/>
      <c r="D1653" s="100"/>
      <c r="F1653" s="92"/>
      <c r="H1653" s="101"/>
    </row>
    <row r="1654" spans="2:8">
      <c r="B1654" s="100"/>
      <c r="C1654" s="100"/>
      <c r="D1654" s="100"/>
      <c r="F1654" s="92"/>
      <c r="H1654" s="101"/>
    </row>
    <row r="1655" spans="2:8">
      <c r="B1655" s="100"/>
      <c r="C1655" s="100"/>
      <c r="D1655" s="100"/>
      <c r="F1655" s="92"/>
      <c r="H1655" s="101"/>
    </row>
    <row r="1656" spans="2:8">
      <c r="B1656" s="100"/>
      <c r="C1656" s="100"/>
      <c r="D1656" s="100"/>
      <c r="F1656" s="92"/>
      <c r="H1656" s="101"/>
    </row>
    <row r="1657" spans="2:8">
      <c r="B1657" s="100"/>
      <c r="C1657" s="100"/>
      <c r="D1657" s="100"/>
      <c r="F1657" s="92"/>
      <c r="H1657" s="101"/>
    </row>
    <row r="1658" spans="2:8">
      <c r="B1658" s="100"/>
      <c r="C1658" s="100"/>
      <c r="D1658" s="100"/>
      <c r="F1658" s="92"/>
      <c r="H1658" s="101"/>
    </row>
    <row r="1659" spans="2:8">
      <c r="B1659" s="100"/>
      <c r="C1659" s="100"/>
      <c r="D1659" s="100"/>
      <c r="F1659" s="92"/>
      <c r="H1659" s="101"/>
    </row>
    <row r="1660" spans="2:8">
      <c r="B1660" s="100"/>
      <c r="C1660" s="100"/>
      <c r="D1660" s="100"/>
      <c r="F1660" s="92"/>
      <c r="H1660" s="101"/>
    </row>
    <row r="1661" spans="2:8">
      <c r="B1661" s="100"/>
      <c r="C1661" s="100"/>
      <c r="D1661" s="100"/>
      <c r="F1661" s="92"/>
      <c r="H1661" s="101"/>
    </row>
    <row r="1662" spans="2:8">
      <c r="B1662" s="100"/>
      <c r="C1662" s="100"/>
      <c r="D1662" s="100"/>
      <c r="F1662" s="92"/>
      <c r="H1662" s="101"/>
    </row>
    <row r="1663" spans="2:8">
      <c r="B1663" s="100"/>
      <c r="C1663" s="100"/>
      <c r="D1663" s="100"/>
      <c r="F1663" s="92"/>
      <c r="H1663" s="101"/>
    </row>
    <row r="1664" spans="2:8">
      <c r="B1664" s="100"/>
      <c r="C1664" s="100"/>
      <c r="D1664" s="100"/>
      <c r="F1664" s="92"/>
      <c r="H1664" s="101"/>
    </row>
    <row r="1665" spans="2:8">
      <c r="B1665" s="100"/>
      <c r="C1665" s="100"/>
      <c r="D1665" s="100"/>
      <c r="F1665" s="92"/>
      <c r="H1665" s="101"/>
    </row>
    <row r="1666" spans="2:8">
      <c r="B1666" s="100"/>
      <c r="C1666" s="100"/>
      <c r="D1666" s="100"/>
      <c r="F1666" s="92"/>
      <c r="H1666" s="101"/>
    </row>
    <row r="1667" spans="2:8">
      <c r="B1667" s="100"/>
      <c r="C1667" s="100"/>
      <c r="D1667" s="100"/>
      <c r="F1667" s="92"/>
      <c r="H1667" s="101"/>
    </row>
    <row r="1668" spans="2:8">
      <c r="B1668" s="100"/>
      <c r="C1668" s="100"/>
      <c r="D1668" s="100"/>
      <c r="F1668" s="92"/>
      <c r="H1668" s="101"/>
    </row>
    <row r="1669" spans="2:8">
      <c r="B1669" s="100"/>
      <c r="C1669" s="100"/>
      <c r="D1669" s="100"/>
      <c r="F1669" s="92"/>
      <c r="H1669" s="101"/>
    </row>
    <row r="1670" spans="2:8">
      <c r="B1670" s="100"/>
      <c r="C1670" s="100"/>
      <c r="D1670" s="100"/>
      <c r="F1670" s="92"/>
      <c r="H1670" s="101"/>
    </row>
    <row r="1671" spans="2:8">
      <c r="B1671" s="100"/>
      <c r="C1671" s="100"/>
      <c r="D1671" s="100"/>
      <c r="F1671" s="92"/>
      <c r="H1671" s="101"/>
    </row>
    <row r="1672" spans="2:8">
      <c r="B1672" s="100"/>
      <c r="C1672" s="100"/>
      <c r="D1672" s="100"/>
      <c r="F1672" s="92"/>
      <c r="H1672" s="101"/>
    </row>
    <row r="1673" spans="2:8">
      <c r="B1673" s="100"/>
      <c r="C1673" s="100"/>
      <c r="D1673" s="100"/>
      <c r="F1673" s="92"/>
      <c r="H1673" s="101"/>
    </row>
    <row r="1674" spans="2:8">
      <c r="B1674" s="100"/>
      <c r="C1674" s="100"/>
      <c r="D1674" s="100"/>
      <c r="F1674" s="92"/>
      <c r="H1674" s="101"/>
    </row>
    <row r="1675" spans="2:8">
      <c r="B1675" s="100"/>
      <c r="C1675" s="100"/>
      <c r="D1675" s="100"/>
      <c r="F1675" s="92"/>
      <c r="H1675" s="101"/>
    </row>
    <row r="1676" spans="2:8">
      <c r="B1676" s="100"/>
      <c r="C1676" s="100"/>
      <c r="D1676" s="100"/>
      <c r="F1676" s="92"/>
      <c r="H1676" s="101"/>
    </row>
    <row r="1677" spans="2:8">
      <c r="B1677" s="100"/>
      <c r="C1677" s="100"/>
      <c r="D1677" s="100"/>
      <c r="F1677" s="92"/>
      <c r="H1677" s="101"/>
    </row>
    <row r="1678" spans="2:8">
      <c r="B1678" s="100"/>
      <c r="C1678" s="100"/>
      <c r="D1678" s="100"/>
      <c r="F1678" s="92"/>
      <c r="H1678" s="101"/>
    </row>
    <row r="1679" spans="2:8">
      <c r="B1679" s="100"/>
      <c r="C1679" s="100"/>
      <c r="D1679" s="100"/>
      <c r="F1679" s="92"/>
      <c r="H1679" s="101"/>
    </row>
    <row r="1680" spans="2:8">
      <c r="B1680" s="100"/>
      <c r="C1680" s="100"/>
      <c r="D1680" s="100"/>
      <c r="F1680" s="92"/>
      <c r="H1680" s="101"/>
    </row>
    <row r="1681" spans="2:8">
      <c r="B1681" s="100"/>
      <c r="C1681" s="100"/>
      <c r="D1681" s="100"/>
      <c r="F1681" s="92"/>
      <c r="H1681" s="101"/>
    </row>
    <row r="1682" spans="2:8">
      <c r="B1682" s="100"/>
      <c r="C1682" s="100"/>
      <c r="D1682" s="100"/>
      <c r="F1682" s="92"/>
      <c r="H1682" s="101"/>
    </row>
    <row r="1683" spans="2:8">
      <c r="B1683" s="100"/>
      <c r="C1683" s="100"/>
      <c r="D1683" s="100"/>
      <c r="F1683" s="92"/>
      <c r="H1683" s="101"/>
    </row>
    <row r="1684" spans="2:8">
      <c r="B1684" s="100"/>
      <c r="C1684" s="100"/>
      <c r="D1684" s="100"/>
      <c r="F1684" s="92"/>
      <c r="H1684" s="101"/>
    </row>
    <row r="1685" spans="2:8">
      <c r="B1685" s="100"/>
      <c r="C1685" s="100"/>
      <c r="D1685" s="100"/>
      <c r="F1685" s="92"/>
      <c r="H1685" s="101"/>
    </row>
    <row r="1686" spans="2:8">
      <c r="B1686" s="100"/>
      <c r="C1686" s="100"/>
      <c r="D1686" s="100"/>
      <c r="F1686" s="92"/>
      <c r="H1686" s="101"/>
    </row>
    <row r="1687" spans="2:8">
      <c r="B1687" s="100"/>
      <c r="C1687" s="100"/>
      <c r="D1687" s="100"/>
      <c r="F1687" s="92"/>
      <c r="H1687" s="101"/>
    </row>
    <row r="1688" spans="2:8">
      <c r="B1688" s="100"/>
      <c r="C1688" s="100"/>
      <c r="D1688" s="100"/>
      <c r="F1688" s="92"/>
      <c r="H1688" s="101"/>
    </row>
    <row r="1689" spans="2:8">
      <c r="B1689" s="100"/>
      <c r="C1689" s="100"/>
      <c r="D1689" s="100"/>
      <c r="F1689" s="92"/>
      <c r="H1689" s="101"/>
    </row>
    <row r="1690" spans="2:8">
      <c r="B1690" s="100"/>
      <c r="C1690" s="100"/>
      <c r="D1690" s="100"/>
      <c r="F1690" s="92"/>
      <c r="H1690" s="101"/>
    </row>
    <row r="1691" spans="2:8">
      <c r="B1691" s="100"/>
      <c r="C1691" s="100"/>
      <c r="D1691" s="100"/>
      <c r="F1691" s="92"/>
      <c r="H1691" s="101"/>
    </row>
    <row r="1692" spans="2:8">
      <c r="B1692" s="100"/>
      <c r="C1692" s="100"/>
      <c r="D1692" s="100"/>
      <c r="F1692" s="92"/>
      <c r="H1692" s="101"/>
    </row>
    <row r="1693" spans="2:8">
      <c r="B1693" s="100"/>
      <c r="C1693" s="100"/>
      <c r="D1693" s="100"/>
      <c r="F1693" s="92"/>
      <c r="H1693" s="101"/>
    </row>
    <row r="1694" spans="2:8">
      <c r="B1694" s="100"/>
      <c r="C1694" s="100"/>
      <c r="D1694" s="100"/>
      <c r="F1694" s="92"/>
      <c r="H1694" s="101"/>
    </row>
    <row r="1695" spans="2:8">
      <c r="B1695" s="100"/>
      <c r="C1695" s="100"/>
      <c r="D1695" s="100"/>
      <c r="F1695" s="92"/>
      <c r="H1695" s="101"/>
    </row>
    <row r="1696" spans="2:8">
      <c r="B1696" s="100"/>
      <c r="C1696" s="100"/>
      <c r="D1696" s="100"/>
      <c r="F1696" s="92"/>
      <c r="H1696" s="101"/>
    </row>
    <row r="1697" spans="2:8">
      <c r="B1697" s="100"/>
      <c r="C1697" s="100"/>
      <c r="D1697" s="100"/>
      <c r="F1697" s="92"/>
      <c r="H1697" s="101"/>
    </row>
    <row r="1698" spans="2:8">
      <c r="B1698" s="100"/>
      <c r="C1698" s="100"/>
      <c r="D1698" s="100"/>
      <c r="F1698" s="92"/>
      <c r="H1698" s="101"/>
    </row>
    <row r="1699" spans="2:8">
      <c r="B1699" s="100"/>
      <c r="C1699" s="100"/>
      <c r="D1699" s="100"/>
      <c r="F1699" s="92"/>
      <c r="H1699" s="101"/>
    </row>
    <row r="1700" spans="2:8">
      <c r="B1700" s="100"/>
      <c r="C1700" s="100"/>
      <c r="D1700" s="100"/>
      <c r="F1700" s="92"/>
      <c r="H1700" s="101"/>
    </row>
    <row r="1701" spans="2:8">
      <c r="B1701" s="100"/>
      <c r="C1701" s="100"/>
      <c r="D1701" s="100"/>
      <c r="F1701" s="92"/>
      <c r="H1701" s="101"/>
    </row>
    <row r="1702" spans="2:8">
      <c r="B1702" s="100"/>
      <c r="C1702" s="100"/>
      <c r="D1702" s="100"/>
      <c r="F1702" s="92"/>
      <c r="H1702" s="101"/>
    </row>
    <row r="1703" spans="2:8">
      <c r="B1703" s="100"/>
      <c r="C1703" s="100"/>
      <c r="D1703" s="100"/>
      <c r="F1703" s="92"/>
      <c r="H1703" s="101"/>
    </row>
    <row r="1704" spans="2:8">
      <c r="B1704" s="100"/>
      <c r="C1704" s="100"/>
      <c r="D1704" s="100"/>
      <c r="F1704" s="92"/>
      <c r="H1704" s="101"/>
    </row>
    <row r="1705" spans="2:8">
      <c r="B1705" s="100"/>
      <c r="C1705" s="100"/>
      <c r="D1705" s="100"/>
      <c r="F1705" s="92"/>
      <c r="H1705" s="101"/>
    </row>
    <row r="1706" spans="2:8">
      <c r="B1706" s="100"/>
      <c r="C1706" s="100"/>
      <c r="D1706" s="100"/>
      <c r="F1706" s="92"/>
      <c r="H1706" s="101"/>
    </row>
    <row r="1707" spans="2:8">
      <c r="B1707" s="100"/>
      <c r="C1707" s="100"/>
      <c r="D1707" s="100"/>
      <c r="F1707" s="92"/>
      <c r="H1707" s="101"/>
    </row>
    <row r="1708" spans="2:8">
      <c r="B1708" s="100"/>
      <c r="C1708" s="100"/>
      <c r="D1708" s="100"/>
      <c r="F1708" s="92"/>
      <c r="H1708" s="101"/>
    </row>
    <row r="1709" spans="2:8">
      <c r="B1709" s="100"/>
      <c r="C1709" s="100"/>
      <c r="D1709" s="100"/>
      <c r="F1709" s="92"/>
      <c r="H1709" s="101"/>
    </row>
    <row r="1710" spans="2:8">
      <c r="B1710" s="100"/>
      <c r="C1710" s="100"/>
      <c r="D1710" s="100"/>
      <c r="F1710" s="92"/>
      <c r="H1710" s="101"/>
    </row>
    <row r="1711" spans="2:8">
      <c r="B1711" s="100"/>
      <c r="C1711" s="100"/>
      <c r="D1711" s="100"/>
      <c r="F1711" s="92"/>
      <c r="H1711" s="101"/>
    </row>
    <row r="1712" spans="2:8">
      <c r="B1712" s="100"/>
      <c r="C1712" s="100"/>
      <c r="D1712" s="100"/>
      <c r="F1712" s="92"/>
      <c r="H1712" s="101"/>
    </row>
    <row r="1713" spans="2:8">
      <c r="B1713" s="100"/>
      <c r="C1713" s="100"/>
      <c r="D1713" s="100"/>
      <c r="F1713" s="92"/>
      <c r="H1713" s="101"/>
    </row>
    <row r="1714" spans="2:8">
      <c r="B1714" s="100"/>
      <c r="C1714" s="100"/>
      <c r="D1714" s="100"/>
      <c r="F1714" s="92"/>
      <c r="H1714" s="101"/>
    </row>
    <row r="1715" spans="2:8">
      <c r="B1715" s="100"/>
      <c r="C1715" s="100"/>
      <c r="D1715" s="100"/>
      <c r="F1715" s="92"/>
      <c r="H1715" s="101"/>
    </row>
    <row r="1716" spans="2:8">
      <c r="B1716" s="100"/>
      <c r="C1716" s="100"/>
      <c r="D1716" s="100"/>
      <c r="F1716" s="92"/>
      <c r="H1716" s="101"/>
    </row>
    <row r="1717" spans="2:8">
      <c r="B1717" s="100"/>
      <c r="C1717" s="100"/>
      <c r="D1717" s="100"/>
      <c r="F1717" s="92"/>
      <c r="H1717" s="101"/>
    </row>
    <row r="1718" spans="2:8">
      <c r="B1718" s="100"/>
      <c r="C1718" s="100"/>
      <c r="D1718" s="100"/>
      <c r="F1718" s="92"/>
      <c r="H1718" s="101"/>
    </row>
    <row r="1719" spans="2:8">
      <c r="B1719" s="100"/>
      <c r="C1719" s="100"/>
      <c r="D1719" s="100"/>
      <c r="F1719" s="92"/>
      <c r="H1719" s="101"/>
    </row>
    <row r="1720" spans="2:8">
      <c r="B1720" s="100"/>
      <c r="C1720" s="100"/>
      <c r="D1720" s="100"/>
      <c r="F1720" s="92"/>
      <c r="H1720" s="101"/>
    </row>
    <row r="1721" spans="2:8">
      <c r="B1721" s="100"/>
      <c r="C1721" s="100"/>
      <c r="D1721" s="100"/>
      <c r="F1721" s="92"/>
      <c r="H1721" s="101"/>
    </row>
    <row r="1722" spans="2:8">
      <c r="B1722" s="100"/>
      <c r="C1722" s="100"/>
      <c r="D1722" s="100"/>
      <c r="F1722" s="92"/>
      <c r="H1722" s="101"/>
    </row>
    <row r="1723" spans="2:8">
      <c r="B1723" s="100"/>
      <c r="C1723" s="100"/>
      <c r="D1723" s="100"/>
      <c r="F1723" s="92"/>
      <c r="H1723" s="101"/>
    </row>
    <row r="1724" spans="2:8">
      <c r="B1724" s="100"/>
      <c r="C1724" s="100"/>
      <c r="D1724" s="100"/>
      <c r="F1724" s="92"/>
      <c r="H1724" s="101"/>
    </row>
    <row r="1725" spans="2:8">
      <c r="B1725" s="100"/>
      <c r="C1725" s="100"/>
      <c r="D1725" s="100"/>
      <c r="F1725" s="92"/>
      <c r="H1725" s="101"/>
    </row>
    <row r="1726" spans="2:8">
      <c r="B1726" s="100"/>
      <c r="C1726" s="100"/>
      <c r="D1726" s="100"/>
      <c r="F1726" s="92"/>
      <c r="H1726" s="101"/>
    </row>
    <row r="1727" spans="2:8">
      <c r="B1727" s="100"/>
      <c r="C1727" s="100"/>
      <c r="D1727" s="100"/>
      <c r="F1727" s="92"/>
      <c r="H1727" s="101"/>
    </row>
    <row r="1728" spans="2:8">
      <c r="B1728" s="100"/>
      <c r="C1728" s="100"/>
      <c r="D1728" s="100"/>
      <c r="F1728" s="92"/>
      <c r="H1728" s="101"/>
    </row>
    <row r="1729" spans="2:8">
      <c r="B1729" s="100"/>
      <c r="C1729" s="100"/>
      <c r="D1729" s="100"/>
      <c r="F1729" s="92"/>
      <c r="H1729" s="101"/>
    </row>
    <row r="1730" spans="2:8">
      <c r="B1730" s="100"/>
      <c r="C1730" s="100"/>
      <c r="D1730" s="100"/>
      <c r="F1730" s="92"/>
      <c r="H1730" s="101"/>
    </row>
    <row r="1731" spans="2:8">
      <c r="B1731" s="100"/>
      <c r="C1731" s="100"/>
      <c r="D1731" s="100"/>
      <c r="F1731" s="92"/>
      <c r="H1731" s="101"/>
    </row>
    <row r="1732" spans="2:8">
      <c r="B1732" s="100"/>
      <c r="C1732" s="100"/>
      <c r="D1732" s="100"/>
      <c r="F1732" s="92"/>
      <c r="H1732" s="101"/>
    </row>
    <row r="1733" spans="2:8">
      <c r="B1733" s="100"/>
      <c r="C1733" s="100"/>
      <c r="D1733" s="100"/>
      <c r="F1733" s="92"/>
      <c r="H1733" s="101"/>
    </row>
    <row r="1734" spans="2:8">
      <c r="B1734" s="100"/>
      <c r="C1734" s="100"/>
      <c r="D1734" s="100"/>
      <c r="F1734" s="92"/>
      <c r="H1734" s="101"/>
    </row>
    <row r="1735" spans="2:8">
      <c r="B1735" s="100"/>
      <c r="C1735" s="100"/>
      <c r="D1735" s="100"/>
      <c r="F1735" s="92"/>
      <c r="H1735" s="101"/>
    </row>
    <row r="1736" spans="2:8">
      <c r="B1736" s="100"/>
      <c r="C1736" s="100"/>
      <c r="D1736" s="100"/>
      <c r="F1736" s="92"/>
      <c r="H1736" s="101"/>
    </row>
    <row r="1737" spans="2:8">
      <c r="B1737" s="100"/>
      <c r="C1737" s="100"/>
      <c r="D1737" s="100"/>
      <c r="F1737" s="92"/>
      <c r="H1737" s="101"/>
    </row>
    <row r="1738" spans="2:8">
      <c r="B1738" s="100"/>
      <c r="C1738" s="100"/>
      <c r="D1738" s="100"/>
      <c r="F1738" s="92"/>
      <c r="H1738" s="101"/>
    </row>
    <row r="1739" spans="2:8">
      <c r="B1739" s="100"/>
      <c r="C1739" s="100"/>
      <c r="D1739" s="100"/>
      <c r="F1739" s="92"/>
      <c r="H1739" s="101"/>
    </row>
    <row r="1740" spans="2:8">
      <c r="B1740" s="100"/>
      <c r="C1740" s="100"/>
      <c r="D1740" s="100"/>
      <c r="F1740" s="92"/>
      <c r="H1740" s="101"/>
    </row>
    <row r="1741" spans="2:8">
      <c r="B1741" s="100"/>
      <c r="C1741" s="100"/>
      <c r="D1741" s="100"/>
      <c r="F1741" s="92"/>
      <c r="H1741" s="101"/>
    </row>
    <row r="1742" spans="2:8">
      <c r="B1742" s="100"/>
      <c r="C1742" s="100"/>
      <c r="D1742" s="100"/>
      <c r="F1742" s="92"/>
      <c r="H1742" s="101"/>
    </row>
    <row r="1743" spans="2:8">
      <c r="B1743" s="100"/>
      <c r="C1743" s="100"/>
      <c r="D1743" s="100"/>
      <c r="F1743" s="92"/>
      <c r="H1743" s="101"/>
    </row>
    <row r="1744" spans="2:8">
      <c r="B1744" s="100"/>
      <c r="C1744" s="100"/>
      <c r="D1744" s="100"/>
      <c r="F1744" s="92"/>
      <c r="H1744" s="101"/>
    </row>
    <row r="1745" spans="2:8">
      <c r="B1745" s="100"/>
      <c r="C1745" s="100"/>
      <c r="D1745" s="100"/>
      <c r="F1745" s="92"/>
      <c r="H1745" s="101"/>
    </row>
    <row r="1746" spans="2:8">
      <c r="B1746" s="100"/>
      <c r="C1746" s="100"/>
      <c r="D1746" s="100"/>
      <c r="F1746" s="92"/>
      <c r="H1746" s="101"/>
    </row>
    <row r="1747" spans="2:8">
      <c r="B1747" s="100"/>
      <c r="C1747" s="100"/>
      <c r="D1747" s="100"/>
      <c r="F1747" s="92"/>
      <c r="H1747" s="101"/>
    </row>
    <row r="1748" spans="2:8">
      <c r="B1748" s="100"/>
      <c r="C1748" s="100"/>
      <c r="D1748" s="100"/>
      <c r="F1748" s="92"/>
      <c r="H1748" s="101"/>
    </row>
    <row r="1749" spans="2:8">
      <c r="B1749" s="100"/>
      <c r="C1749" s="100"/>
      <c r="D1749" s="100"/>
      <c r="F1749" s="92"/>
      <c r="H1749" s="101"/>
    </row>
    <row r="1750" spans="2:8">
      <c r="B1750" s="100"/>
      <c r="C1750" s="100"/>
      <c r="D1750" s="100"/>
      <c r="F1750" s="92"/>
      <c r="H1750" s="101"/>
    </row>
    <row r="1751" spans="2:8">
      <c r="B1751" s="100"/>
      <c r="C1751" s="100"/>
      <c r="D1751" s="100"/>
      <c r="F1751" s="92"/>
      <c r="H1751" s="101"/>
    </row>
    <row r="1752" spans="2:8">
      <c r="B1752" s="100"/>
      <c r="C1752" s="100"/>
      <c r="D1752" s="100"/>
      <c r="F1752" s="92"/>
      <c r="H1752" s="101"/>
    </row>
    <row r="1753" spans="2:8">
      <c r="B1753" s="100"/>
      <c r="C1753" s="100"/>
      <c r="D1753" s="100"/>
      <c r="F1753" s="92"/>
      <c r="H1753" s="101"/>
    </row>
    <row r="1754" spans="2:8">
      <c r="B1754" s="100"/>
      <c r="C1754" s="100"/>
      <c r="D1754" s="100"/>
      <c r="F1754" s="92"/>
      <c r="H1754" s="101"/>
    </row>
    <row r="1755" spans="2:8">
      <c r="B1755" s="100"/>
      <c r="C1755" s="100"/>
      <c r="D1755" s="100"/>
      <c r="F1755" s="92"/>
      <c r="H1755" s="101"/>
    </row>
    <row r="1756" spans="2:8">
      <c r="B1756" s="100"/>
      <c r="C1756" s="100"/>
      <c r="D1756" s="100"/>
      <c r="F1756" s="92"/>
      <c r="H1756" s="101"/>
    </row>
    <row r="1757" spans="2:8">
      <c r="B1757" s="100"/>
      <c r="C1757" s="100"/>
      <c r="D1757" s="100"/>
      <c r="F1757" s="92"/>
      <c r="H1757" s="101"/>
    </row>
    <row r="1758" spans="2:8">
      <c r="B1758" s="100"/>
      <c r="C1758" s="100"/>
      <c r="D1758" s="100"/>
      <c r="F1758" s="92"/>
      <c r="H1758" s="101"/>
    </row>
    <row r="1759" spans="2:8">
      <c r="B1759" s="100"/>
      <c r="C1759" s="100"/>
      <c r="D1759" s="100"/>
      <c r="F1759" s="92"/>
      <c r="H1759" s="101"/>
    </row>
    <row r="1760" spans="2:8">
      <c r="B1760" s="100"/>
      <c r="C1760" s="100"/>
      <c r="D1760" s="100"/>
      <c r="F1760" s="92"/>
      <c r="H1760" s="101"/>
    </row>
    <row r="1761" spans="2:8">
      <c r="B1761" s="100"/>
      <c r="C1761" s="100"/>
      <c r="D1761" s="100"/>
      <c r="F1761" s="92"/>
      <c r="H1761" s="101"/>
    </row>
    <row r="1762" spans="2:8">
      <c r="B1762" s="100"/>
      <c r="C1762" s="100"/>
      <c r="D1762" s="100"/>
      <c r="F1762" s="92"/>
      <c r="H1762" s="101"/>
    </row>
    <row r="1763" spans="2:8">
      <c r="B1763" s="100"/>
      <c r="C1763" s="100"/>
      <c r="D1763" s="100"/>
      <c r="F1763" s="92"/>
      <c r="H1763" s="101"/>
    </row>
    <row r="1764" spans="2:8">
      <c r="B1764" s="100"/>
      <c r="C1764" s="100"/>
      <c r="D1764" s="100"/>
      <c r="F1764" s="92"/>
      <c r="H1764" s="101"/>
    </row>
    <row r="1765" spans="2:8">
      <c r="B1765" s="100"/>
      <c r="C1765" s="100"/>
      <c r="D1765" s="100"/>
      <c r="F1765" s="92"/>
      <c r="H1765" s="101"/>
    </row>
    <row r="1766" spans="2:8">
      <c r="B1766" s="100"/>
      <c r="C1766" s="100"/>
      <c r="D1766" s="100"/>
      <c r="F1766" s="92"/>
      <c r="H1766" s="101"/>
    </row>
    <row r="1767" spans="2:8">
      <c r="B1767" s="100"/>
      <c r="C1767" s="100"/>
      <c r="D1767" s="100"/>
      <c r="F1767" s="92"/>
      <c r="H1767" s="101"/>
    </row>
    <row r="1768" spans="2:8">
      <c r="B1768" s="100"/>
      <c r="C1768" s="100"/>
      <c r="D1768" s="100"/>
      <c r="F1768" s="92"/>
      <c r="H1768" s="101"/>
    </row>
    <row r="1769" spans="2:8">
      <c r="B1769" s="100"/>
      <c r="C1769" s="100"/>
      <c r="D1769" s="100"/>
      <c r="F1769" s="92"/>
      <c r="H1769" s="101"/>
    </row>
    <row r="1770" spans="2:8">
      <c r="B1770" s="100"/>
      <c r="C1770" s="100"/>
      <c r="D1770" s="100"/>
      <c r="F1770" s="92"/>
      <c r="H1770" s="101"/>
    </row>
    <row r="1771" spans="2:8">
      <c r="B1771" s="100"/>
      <c r="C1771" s="100"/>
      <c r="D1771" s="100"/>
      <c r="F1771" s="92"/>
      <c r="H1771" s="101"/>
    </row>
    <row r="1772" spans="2:8">
      <c r="B1772" s="100"/>
      <c r="C1772" s="100"/>
      <c r="D1772" s="100"/>
      <c r="F1772" s="92"/>
      <c r="H1772" s="101"/>
    </row>
    <row r="1773" spans="2:8">
      <c r="B1773" s="100"/>
      <c r="C1773" s="100"/>
      <c r="D1773" s="100"/>
      <c r="F1773" s="92"/>
      <c r="H1773" s="101"/>
    </row>
    <row r="1774" spans="2:8">
      <c r="B1774" s="100"/>
      <c r="C1774" s="100"/>
      <c r="D1774" s="100"/>
      <c r="F1774" s="92"/>
      <c r="H1774" s="101"/>
    </row>
    <row r="1775" spans="2:8">
      <c r="B1775" s="100"/>
      <c r="C1775" s="100"/>
      <c r="D1775" s="100"/>
      <c r="F1775" s="92"/>
      <c r="H1775" s="101"/>
    </row>
    <row r="1776" spans="2:8">
      <c r="B1776" s="100"/>
      <c r="C1776" s="100"/>
      <c r="D1776" s="100"/>
      <c r="F1776" s="92"/>
      <c r="H1776" s="101"/>
    </row>
    <row r="1777" spans="2:8">
      <c r="B1777" s="100"/>
      <c r="C1777" s="100"/>
      <c r="D1777" s="100"/>
      <c r="F1777" s="92"/>
      <c r="H1777" s="101"/>
    </row>
    <row r="1778" spans="2:8">
      <c r="B1778" s="100"/>
      <c r="C1778" s="100"/>
      <c r="D1778" s="100"/>
      <c r="F1778" s="92"/>
      <c r="H1778" s="101"/>
    </row>
    <row r="1779" spans="2:8">
      <c r="B1779" s="100"/>
      <c r="C1779" s="100"/>
      <c r="D1779" s="100"/>
      <c r="F1779" s="92"/>
      <c r="H1779" s="101"/>
    </row>
    <row r="1780" spans="2:8">
      <c r="B1780" s="100"/>
      <c r="C1780" s="100"/>
      <c r="D1780" s="100"/>
      <c r="F1780" s="92"/>
      <c r="H1780" s="101"/>
    </row>
    <row r="1781" spans="2:8">
      <c r="B1781" s="100"/>
      <c r="C1781" s="100"/>
      <c r="D1781" s="100"/>
      <c r="F1781" s="92"/>
      <c r="H1781" s="101"/>
    </row>
    <row r="1782" spans="2:8">
      <c r="B1782" s="100"/>
      <c r="C1782" s="100"/>
      <c r="D1782" s="100"/>
      <c r="F1782" s="92"/>
      <c r="H1782" s="101"/>
    </row>
    <row r="1783" spans="2:8">
      <c r="B1783" s="100"/>
      <c r="C1783" s="100"/>
      <c r="D1783" s="100"/>
      <c r="F1783" s="92"/>
      <c r="H1783" s="101"/>
    </row>
    <row r="1784" spans="2:8">
      <c r="B1784" s="100"/>
      <c r="C1784" s="100"/>
      <c r="D1784" s="100"/>
      <c r="F1784" s="92"/>
      <c r="H1784" s="101"/>
    </row>
    <row r="1785" spans="2:8">
      <c r="B1785" s="100"/>
      <c r="C1785" s="100"/>
      <c r="D1785" s="100"/>
      <c r="F1785" s="92"/>
      <c r="H1785" s="101"/>
    </row>
    <row r="1786" spans="2:8">
      <c r="B1786" s="100"/>
      <c r="C1786" s="100"/>
      <c r="D1786" s="100"/>
      <c r="F1786" s="92"/>
      <c r="H1786" s="101"/>
    </row>
    <row r="1787" spans="2:8">
      <c r="B1787" s="100"/>
      <c r="C1787" s="100"/>
      <c r="D1787" s="100"/>
      <c r="F1787" s="92"/>
      <c r="H1787" s="101"/>
    </row>
    <row r="1788" spans="2:8">
      <c r="B1788" s="100"/>
      <c r="C1788" s="100"/>
      <c r="D1788" s="100"/>
      <c r="F1788" s="92"/>
      <c r="H1788" s="101"/>
    </row>
    <row r="1789" spans="2:8">
      <c r="B1789" s="100"/>
      <c r="C1789" s="100"/>
      <c r="D1789" s="100"/>
      <c r="F1789" s="92"/>
      <c r="H1789" s="101"/>
    </row>
    <row r="1790" spans="2:8">
      <c r="B1790" s="100"/>
      <c r="C1790" s="100"/>
      <c r="D1790" s="100"/>
      <c r="F1790" s="92"/>
      <c r="H1790" s="101"/>
    </row>
    <row r="1791" spans="2:8">
      <c r="B1791" s="100"/>
      <c r="C1791" s="100"/>
      <c r="D1791" s="100"/>
      <c r="F1791" s="92"/>
      <c r="H1791" s="101"/>
    </row>
    <row r="1792" spans="2:8">
      <c r="B1792" s="100"/>
      <c r="C1792" s="100"/>
      <c r="D1792" s="100"/>
      <c r="F1792" s="92"/>
      <c r="H1792" s="101"/>
    </row>
    <row r="1793" spans="2:8">
      <c r="B1793" s="100"/>
      <c r="C1793" s="100"/>
      <c r="D1793" s="100"/>
      <c r="F1793" s="92"/>
      <c r="H1793" s="101"/>
    </row>
    <row r="1794" spans="2:8">
      <c r="B1794" s="100"/>
      <c r="C1794" s="100"/>
      <c r="D1794" s="100"/>
      <c r="F1794" s="92"/>
      <c r="H1794" s="101"/>
    </row>
    <row r="1795" spans="2:8">
      <c r="B1795" s="100"/>
      <c r="C1795" s="100"/>
      <c r="D1795" s="100"/>
      <c r="F1795" s="92"/>
      <c r="H1795" s="101"/>
    </row>
    <row r="1796" spans="2:8">
      <c r="B1796" s="100"/>
      <c r="C1796" s="100"/>
      <c r="D1796" s="100"/>
      <c r="F1796" s="92"/>
      <c r="H1796" s="101"/>
    </row>
    <row r="1797" spans="2:8">
      <c r="B1797" s="100"/>
      <c r="C1797" s="100"/>
      <c r="D1797" s="100"/>
      <c r="F1797" s="92"/>
      <c r="H1797" s="101"/>
    </row>
    <row r="1798" spans="2:8">
      <c r="B1798" s="100"/>
      <c r="C1798" s="100"/>
      <c r="D1798" s="100"/>
      <c r="F1798" s="92"/>
      <c r="H1798" s="101"/>
    </row>
    <row r="1799" spans="2:8">
      <c r="B1799" s="100"/>
      <c r="C1799" s="100"/>
      <c r="D1799" s="100"/>
      <c r="F1799" s="92"/>
      <c r="H1799" s="101"/>
    </row>
    <row r="1800" spans="2:8">
      <c r="B1800" s="100"/>
      <c r="C1800" s="100"/>
      <c r="D1800" s="100"/>
      <c r="F1800" s="92"/>
      <c r="H1800" s="101"/>
    </row>
    <row r="1801" spans="2:8">
      <c r="B1801" s="100"/>
      <c r="C1801" s="100"/>
      <c r="D1801" s="100"/>
      <c r="F1801" s="92"/>
      <c r="H1801" s="101"/>
    </row>
    <row r="1802" spans="2:8">
      <c r="B1802" s="100"/>
      <c r="C1802" s="100"/>
      <c r="D1802" s="100"/>
      <c r="F1802" s="92"/>
      <c r="H1802" s="101"/>
    </row>
    <row r="1803" spans="2:8">
      <c r="B1803" s="100"/>
      <c r="C1803" s="100"/>
      <c r="D1803" s="100"/>
      <c r="F1803" s="92"/>
      <c r="H1803" s="101"/>
    </row>
    <row r="1804" spans="2:8">
      <c r="B1804" s="100"/>
      <c r="C1804" s="100"/>
      <c r="D1804" s="100"/>
      <c r="F1804" s="92"/>
      <c r="H1804" s="101"/>
    </row>
    <row r="1805" spans="2:8">
      <c r="B1805" s="100"/>
      <c r="C1805" s="100"/>
      <c r="D1805" s="100"/>
      <c r="F1805" s="92"/>
      <c r="H1805" s="101"/>
    </row>
    <row r="1806" spans="2:8">
      <c r="B1806" s="100"/>
      <c r="C1806" s="100"/>
      <c r="D1806" s="100"/>
      <c r="F1806" s="92"/>
      <c r="H1806" s="101"/>
    </row>
    <row r="1807" spans="2:8">
      <c r="B1807" s="100"/>
      <c r="C1807" s="100"/>
      <c r="D1807" s="100"/>
      <c r="F1807" s="92"/>
      <c r="H1807" s="101"/>
    </row>
    <row r="1808" spans="2:8">
      <c r="B1808" s="100"/>
      <c r="C1808" s="100"/>
      <c r="D1808" s="100"/>
      <c r="F1808" s="92"/>
      <c r="H1808" s="101"/>
    </row>
    <row r="1809" spans="2:8">
      <c r="B1809" s="100"/>
      <c r="C1809" s="100"/>
      <c r="D1809" s="100"/>
      <c r="F1809" s="92"/>
      <c r="H1809" s="101"/>
    </row>
    <row r="1810" spans="2:8">
      <c r="B1810" s="100"/>
      <c r="C1810" s="100"/>
      <c r="D1810" s="100"/>
      <c r="F1810" s="92"/>
      <c r="H1810" s="101"/>
    </row>
    <row r="1811" spans="2:8">
      <c r="B1811" s="100"/>
      <c r="C1811" s="100"/>
      <c r="D1811" s="100"/>
      <c r="F1811" s="92"/>
      <c r="H1811" s="101"/>
    </row>
    <row r="1812" spans="2:8">
      <c r="B1812" s="100"/>
      <c r="C1812" s="100"/>
      <c r="D1812" s="100"/>
      <c r="F1812" s="92"/>
      <c r="H1812" s="101"/>
    </row>
    <row r="1813" spans="2:8">
      <c r="B1813" s="100"/>
      <c r="C1813" s="100"/>
      <c r="D1813" s="100"/>
      <c r="F1813" s="92"/>
      <c r="H1813" s="101"/>
    </row>
    <row r="1814" spans="2:8">
      <c r="B1814" s="100"/>
      <c r="C1814" s="100"/>
      <c r="D1814" s="100"/>
      <c r="F1814" s="92"/>
      <c r="H1814" s="101"/>
    </row>
    <row r="1815" spans="2:8">
      <c r="B1815" s="100"/>
      <c r="C1815" s="100"/>
      <c r="D1815" s="100"/>
      <c r="F1815" s="92"/>
      <c r="H1815" s="101"/>
    </row>
    <row r="1816" spans="2:8">
      <c r="B1816" s="100"/>
      <c r="C1816" s="100"/>
      <c r="D1816" s="100"/>
      <c r="F1816" s="92"/>
      <c r="H1816" s="101"/>
    </row>
    <row r="1817" spans="2:8">
      <c r="B1817" s="100"/>
      <c r="C1817" s="100"/>
      <c r="D1817" s="100"/>
      <c r="F1817" s="92"/>
      <c r="H1817" s="101"/>
    </row>
    <row r="1818" spans="2:8">
      <c r="B1818" s="100"/>
      <c r="C1818" s="100"/>
      <c r="D1818" s="100"/>
      <c r="F1818" s="92"/>
      <c r="H1818" s="101"/>
    </row>
    <row r="1819" spans="2:8">
      <c r="B1819" s="100"/>
      <c r="C1819" s="100"/>
      <c r="D1819" s="100"/>
      <c r="F1819" s="92"/>
      <c r="H1819" s="101"/>
    </row>
    <row r="1820" spans="2:8">
      <c r="B1820" s="100"/>
      <c r="C1820" s="100"/>
      <c r="D1820" s="100"/>
      <c r="F1820" s="92"/>
      <c r="H1820" s="101"/>
    </row>
    <row r="1821" spans="2:8">
      <c r="B1821" s="100"/>
      <c r="C1821" s="100"/>
      <c r="D1821" s="100"/>
      <c r="F1821" s="92"/>
      <c r="H1821" s="101"/>
    </row>
    <row r="1822" spans="2:8">
      <c r="B1822" s="100"/>
      <c r="C1822" s="100"/>
      <c r="D1822" s="100"/>
      <c r="F1822" s="92"/>
      <c r="H1822" s="101"/>
    </row>
    <row r="1823" spans="2:8">
      <c r="B1823" s="100"/>
      <c r="C1823" s="100"/>
      <c r="D1823" s="100"/>
      <c r="F1823" s="92"/>
      <c r="H1823" s="101"/>
    </row>
    <row r="1824" spans="2:8">
      <c r="B1824" s="100"/>
      <c r="C1824" s="100"/>
      <c r="D1824" s="100"/>
      <c r="F1824" s="92"/>
      <c r="H1824" s="101"/>
    </row>
    <row r="1825" spans="2:8">
      <c r="B1825" s="100"/>
      <c r="C1825" s="100"/>
      <c r="D1825" s="100"/>
      <c r="F1825" s="92"/>
      <c r="H1825" s="101"/>
    </row>
    <row r="1826" spans="2:8">
      <c r="B1826" s="100"/>
      <c r="C1826" s="100"/>
      <c r="D1826" s="100"/>
      <c r="F1826" s="92"/>
      <c r="H1826" s="101"/>
    </row>
    <row r="1827" spans="2:8">
      <c r="B1827" s="100"/>
      <c r="C1827" s="100"/>
      <c r="D1827" s="100"/>
      <c r="F1827" s="92"/>
      <c r="H1827" s="101"/>
    </row>
    <row r="1828" spans="2:8">
      <c r="B1828" s="100"/>
      <c r="C1828" s="100"/>
      <c r="D1828" s="100"/>
      <c r="F1828" s="92"/>
      <c r="H1828" s="101"/>
    </row>
    <row r="1829" spans="2:8">
      <c r="B1829" s="100"/>
      <c r="C1829" s="100"/>
      <c r="D1829" s="100"/>
      <c r="F1829" s="92"/>
      <c r="H1829" s="101"/>
    </row>
    <row r="1830" spans="2:8">
      <c r="B1830" s="100"/>
      <c r="C1830" s="100"/>
      <c r="D1830" s="100"/>
      <c r="F1830" s="92"/>
      <c r="H1830" s="101"/>
    </row>
    <row r="1831" spans="2:8">
      <c r="B1831" s="100"/>
      <c r="C1831" s="100"/>
      <c r="D1831" s="100"/>
      <c r="F1831" s="92"/>
      <c r="H1831" s="101"/>
    </row>
    <row r="1832" spans="2:8">
      <c r="B1832" s="100"/>
      <c r="C1832" s="100"/>
      <c r="D1832" s="100"/>
      <c r="F1832" s="92"/>
      <c r="H1832" s="101"/>
    </row>
    <row r="1833" spans="2:8">
      <c r="B1833" s="100"/>
      <c r="C1833" s="100"/>
      <c r="D1833" s="100"/>
      <c r="F1833" s="92"/>
      <c r="H1833" s="101"/>
    </row>
    <row r="1834" spans="2:8">
      <c r="B1834" s="100"/>
      <c r="C1834" s="100"/>
      <c r="D1834" s="100"/>
      <c r="F1834" s="92"/>
      <c r="H1834" s="101"/>
    </row>
    <row r="1835" spans="2:8">
      <c r="B1835" s="100"/>
      <c r="C1835" s="100"/>
      <c r="D1835" s="100"/>
      <c r="F1835" s="92"/>
      <c r="H1835" s="101"/>
    </row>
    <row r="1836" spans="2:8">
      <c r="B1836" s="100"/>
      <c r="C1836" s="100"/>
      <c r="D1836" s="100"/>
      <c r="F1836" s="92"/>
      <c r="H1836" s="101"/>
    </row>
    <row r="1837" spans="2:8">
      <c r="B1837" s="100"/>
      <c r="C1837" s="100"/>
      <c r="D1837" s="100"/>
      <c r="F1837" s="92"/>
      <c r="H1837" s="101"/>
    </row>
    <row r="1838" spans="2:8">
      <c r="B1838" s="100"/>
      <c r="C1838" s="100"/>
      <c r="D1838" s="100"/>
      <c r="F1838" s="92"/>
      <c r="H1838" s="101"/>
    </row>
    <row r="1839" spans="2:8">
      <c r="B1839" s="100"/>
      <c r="C1839" s="100"/>
      <c r="D1839" s="100"/>
      <c r="F1839" s="92"/>
      <c r="H1839" s="101"/>
    </row>
    <row r="1840" spans="2:8">
      <c r="B1840" s="100"/>
      <c r="C1840" s="100"/>
      <c r="D1840" s="100"/>
      <c r="F1840" s="92"/>
      <c r="H1840" s="101"/>
    </row>
    <row r="1841" spans="2:8">
      <c r="B1841" s="100"/>
      <c r="C1841" s="100"/>
      <c r="D1841" s="100"/>
      <c r="F1841" s="92"/>
      <c r="H1841" s="101"/>
    </row>
    <row r="1842" spans="2:8">
      <c r="B1842" s="100"/>
      <c r="C1842" s="100"/>
      <c r="D1842" s="100"/>
      <c r="F1842" s="92"/>
      <c r="H1842" s="101"/>
    </row>
    <row r="1843" spans="2:8">
      <c r="B1843" s="100"/>
      <c r="C1843" s="100"/>
      <c r="D1843" s="100"/>
      <c r="F1843" s="92"/>
      <c r="H1843" s="101"/>
    </row>
    <row r="1844" spans="2:8">
      <c r="B1844" s="100"/>
      <c r="C1844" s="100"/>
      <c r="D1844" s="100"/>
      <c r="F1844" s="92"/>
      <c r="H1844" s="101"/>
    </row>
    <row r="1845" spans="2:8">
      <c r="B1845" s="100"/>
      <c r="C1845" s="100"/>
      <c r="D1845" s="100"/>
      <c r="F1845" s="92"/>
      <c r="H1845" s="101"/>
    </row>
    <row r="1846" spans="2:8">
      <c r="B1846" s="100"/>
      <c r="C1846" s="100"/>
      <c r="D1846" s="100"/>
      <c r="F1846" s="92"/>
      <c r="H1846" s="101"/>
    </row>
    <row r="1847" spans="2:8">
      <c r="B1847" s="100"/>
      <c r="C1847" s="100"/>
      <c r="D1847" s="100"/>
      <c r="F1847" s="92"/>
      <c r="H1847" s="101"/>
    </row>
    <row r="1848" spans="2:8">
      <c r="B1848" s="100"/>
      <c r="C1848" s="100"/>
      <c r="D1848" s="100"/>
      <c r="F1848" s="92"/>
      <c r="H1848" s="101"/>
    </row>
    <row r="1849" spans="2:8">
      <c r="B1849" s="100"/>
      <c r="C1849" s="100"/>
      <c r="D1849" s="100"/>
      <c r="F1849" s="92"/>
      <c r="H1849" s="101"/>
    </row>
    <row r="1850" spans="2:8">
      <c r="B1850" s="100"/>
      <c r="C1850" s="100"/>
      <c r="D1850" s="100"/>
      <c r="F1850" s="92"/>
      <c r="H1850" s="101"/>
    </row>
    <row r="1851" spans="2:8">
      <c r="B1851" s="100"/>
      <c r="C1851" s="100"/>
      <c r="D1851" s="100"/>
      <c r="F1851" s="92"/>
      <c r="H1851" s="101"/>
    </row>
    <row r="1852" spans="2:8">
      <c r="B1852" s="100"/>
      <c r="C1852" s="100"/>
      <c r="D1852" s="100"/>
      <c r="F1852" s="92"/>
      <c r="H1852" s="101"/>
    </row>
    <row r="1853" spans="2:8">
      <c r="B1853" s="100"/>
      <c r="C1853" s="100"/>
      <c r="D1853" s="100"/>
      <c r="F1853" s="92"/>
      <c r="H1853" s="101"/>
    </row>
    <row r="1854" spans="2:8">
      <c r="B1854" s="100"/>
      <c r="C1854" s="100"/>
      <c r="D1854" s="100"/>
      <c r="F1854" s="92"/>
      <c r="H1854" s="101"/>
    </row>
    <row r="1855" spans="2:8">
      <c r="B1855" s="100"/>
      <c r="C1855" s="100"/>
      <c r="D1855" s="100"/>
      <c r="F1855" s="92"/>
      <c r="H1855" s="101"/>
    </row>
    <row r="1856" spans="2:8">
      <c r="B1856" s="100"/>
      <c r="C1856" s="100"/>
      <c r="D1856" s="100"/>
      <c r="F1856" s="92"/>
      <c r="H1856" s="101"/>
    </row>
    <row r="1857" spans="2:8">
      <c r="B1857" s="100"/>
      <c r="C1857" s="100"/>
      <c r="D1857" s="100"/>
      <c r="F1857" s="92"/>
      <c r="H1857" s="101"/>
    </row>
    <row r="1858" spans="2:8">
      <c r="B1858" s="100"/>
      <c r="C1858" s="100"/>
      <c r="D1858" s="100"/>
      <c r="F1858" s="92"/>
      <c r="H1858" s="101"/>
    </row>
    <row r="1859" spans="2:8">
      <c r="B1859" s="100"/>
      <c r="C1859" s="100"/>
      <c r="D1859" s="100"/>
      <c r="F1859" s="92"/>
      <c r="H1859" s="101"/>
    </row>
    <row r="1860" spans="2:8">
      <c r="B1860" s="100"/>
      <c r="C1860" s="100"/>
      <c r="D1860" s="100"/>
      <c r="F1860" s="92"/>
      <c r="H1860" s="101"/>
    </row>
    <row r="1861" spans="2:8">
      <c r="B1861" s="100"/>
      <c r="C1861" s="100"/>
      <c r="D1861" s="100"/>
      <c r="F1861" s="92"/>
      <c r="H1861" s="101"/>
    </row>
    <row r="1862" spans="2:8">
      <c r="B1862" s="100"/>
      <c r="C1862" s="100"/>
      <c r="D1862" s="100"/>
      <c r="F1862" s="92"/>
      <c r="H1862" s="101"/>
    </row>
    <row r="1863" spans="2:8">
      <c r="B1863" s="100"/>
      <c r="C1863" s="100"/>
      <c r="D1863" s="100"/>
      <c r="F1863" s="92"/>
      <c r="H1863" s="101"/>
    </row>
    <row r="1864" spans="2:8">
      <c r="B1864" s="100"/>
      <c r="C1864" s="100"/>
      <c r="D1864" s="100"/>
      <c r="F1864" s="92"/>
      <c r="H1864" s="101"/>
    </row>
    <row r="1865" spans="2:8">
      <c r="B1865" s="100"/>
      <c r="C1865" s="100"/>
      <c r="D1865" s="100"/>
      <c r="F1865" s="92"/>
      <c r="H1865" s="101"/>
    </row>
    <row r="1866" spans="2:8">
      <c r="B1866" s="100"/>
      <c r="C1866" s="100"/>
      <c r="D1866" s="100"/>
      <c r="F1866" s="92"/>
      <c r="H1866" s="101"/>
    </row>
    <row r="1867" spans="2:8">
      <c r="B1867" s="100"/>
      <c r="C1867" s="100"/>
      <c r="D1867" s="100"/>
      <c r="F1867" s="92"/>
      <c r="H1867" s="101"/>
    </row>
    <row r="1868" spans="2:8">
      <c r="B1868" s="100"/>
      <c r="C1868" s="100"/>
      <c r="D1868" s="100"/>
      <c r="F1868" s="92"/>
      <c r="H1868" s="101"/>
    </row>
    <row r="1869" spans="2:8">
      <c r="B1869" s="100"/>
      <c r="C1869" s="100"/>
      <c r="D1869" s="100"/>
      <c r="F1869" s="92"/>
      <c r="H1869" s="101"/>
    </row>
    <row r="1870" spans="2:8">
      <c r="B1870" s="100"/>
      <c r="C1870" s="100"/>
      <c r="D1870" s="100"/>
      <c r="F1870" s="92"/>
      <c r="H1870" s="101"/>
    </row>
    <row r="1871" spans="2:8">
      <c r="B1871" s="100"/>
      <c r="C1871" s="100"/>
      <c r="D1871" s="100"/>
      <c r="F1871" s="92"/>
      <c r="H1871" s="101"/>
    </row>
    <row r="1872" spans="2:8">
      <c r="B1872" s="100"/>
      <c r="C1872" s="100"/>
      <c r="D1872" s="100"/>
      <c r="F1872" s="92"/>
      <c r="H1872" s="101"/>
    </row>
    <row r="1873" spans="2:8">
      <c r="B1873" s="100"/>
      <c r="C1873" s="100"/>
      <c r="D1873" s="100"/>
      <c r="F1873" s="92"/>
      <c r="H1873" s="101"/>
    </row>
    <row r="1874" spans="2:8">
      <c r="B1874" s="100"/>
      <c r="C1874" s="100"/>
      <c r="D1874" s="100"/>
      <c r="F1874" s="92"/>
      <c r="H1874" s="101"/>
    </row>
    <row r="1875" spans="2:8">
      <c r="B1875" s="100"/>
      <c r="C1875" s="100"/>
      <c r="D1875" s="100"/>
      <c r="F1875" s="92"/>
      <c r="H1875" s="101"/>
    </row>
    <row r="1876" spans="2:8">
      <c r="B1876" s="100"/>
      <c r="C1876" s="100"/>
      <c r="D1876" s="100"/>
      <c r="F1876" s="92"/>
      <c r="H1876" s="101"/>
    </row>
    <row r="1877" spans="2:8">
      <c r="B1877" s="100"/>
      <c r="C1877" s="100"/>
      <c r="D1877" s="100"/>
      <c r="F1877" s="92"/>
      <c r="H1877" s="101"/>
    </row>
    <row r="1878" spans="2:8">
      <c r="B1878" s="100"/>
      <c r="C1878" s="100"/>
      <c r="D1878" s="100"/>
      <c r="F1878" s="92"/>
      <c r="H1878" s="101"/>
    </row>
    <row r="1879" spans="2:8">
      <c r="B1879" s="100"/>
      <c r="C1879" s="100"/>
      <c r="D1879" s="100"/>
      <c r="F1879" s="92"/>
      <c r="H1879" s="101"/>
    </row>
    <row r="1880" spans="2:8">
      <c r="B1880" s="100"/>
      <c r="C1880" s="100"/>
      <c r="D1880" s="100"/>
      <c r="F1880" s="92"/>
      <c r="H1880" s="101"/>
    </row>
    <row r="1881" spans="2:8">
      <c r="B1881" s="100"/>
      <c r="C1881" s="100"/>
      <c r="D1881" s="100"/>
      <c r="F1881" s="92"/>
      <c r="H1881" s="101"/>
    </row>
    <row r="1882" spans="2:8">
      <c r="B1882" s="100"/>
      <c r="C1882" s="100"/>
      <c r="D1882" s="100"/>
      <c r="F1882" s="92"/>
      <c r="H1882" s="101"/>
    </row>
    <row r="1883" spans="2:8">
      <c r="B1883" s="100"/>
      <c r="C1883" s="100"/>
      <c r="D1883" s="100"/>
      <c r="F1883" s="92"/>
      <c r="H1883" s="101"/>
    </row>
    <row r="1884" spans="2:8">
      <c r="B1884" s="100"/>
      <c r="C1884" s="100"/>
      <c r="D1884" s="100"/>
      <c r="F1884" s="92"/>
      <c r="H1884" s="101"/>
    </row>
  </sheetData>
  <mergeCells count="18">
    <mergeCell ref="B1:H1"/>
    <mergeCell ref="B2:H2"/>
    <mergeCell ref="B3:H3"/>
    <mergeCell ref="B4:H4"/>
    <mergeCell ref="A6:A7"/>
    <mergeCell ref="B6:B7"/>
    <mergeCell ref="C6:C7"/>
    <mergeCell ref="D6:G6"/>
    <mergeCell ref="H6:H7"/>
    <mergeCell ref="A81:H81"/>
    <mergeCell ref="A82:H82"/>
    <mergeCell ref="A84:H84"/>
    <mergeCell ref="A8:H8"/>
    <mergeCell ref="A14:H14"/>
    <mergeCell ref="A15:H15"/>
    <mergeCell ref="A20:H20"/>
    <mergeCell ref="A68:H68"/>
    <mergeCell ref="A69:H69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0" verticalDpi="0" r:id="rId1"/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прил1</vt:lpstr>
      <vt:lpstr>прил2</vt:lpstr>
      <vt:lpstr>прил3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2022-10-14T12:35:44Z</dcterms:modified>
</cp:coreProperties>
</file>